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500"/>
  </bookViews>
  <sheets>
    <sheet name="Grp.1" sheetId="5" r:id="rId1"/>
    <sheet name="Grp.2" sheetId="4" r:id="rId2"/>
    <sheet name="Grp.3" sheetId="6" r:id="rId3"/>
    <sheet name="Grp.4" sheetId="7" r:id="rId4"/>
    <sheet name="Grp.5-8" sheetId="8" r:id="rId5"/>
    <sheet name="Grp.9" sheetId="9" r:id="rId6"/>
    <sheet name="Spiel um Platz 16" sheetId="11" r:id="rId7"/>
  </sheets>
  <definedNames>
    <definedName name="_xlnm.Print_Area" localSheetId="0">Grp.1!$A$1:$BD$52</definedName>
    <definedName name="_xlnm.Print_Area" localSheetId="1">Grp.2!$A$1:$BD$46</definedName>
    <definedName name="_xlnm.Print_Area" localSheetId="2">Grp.3!$A$1:$BD$46</definedName>
    <definedName name="_xlnm.Print_Area" localSheetId="3">Grp.4!$A$1:$BD$46</definedName>
    <definedName name="_xlnm.Print_Area" localSheetId="4">'Grp.5-8'!$A$1:$BD$100</definedName>
    <definedName name="_xlnm.Print_Area" localSheetId="5">Grp.9!$A$1:$BD$42</definedName>
    <definedName name="_xlnm.Print_Area" localSheetId="6">'Spiel um Platz 16'!$A$1:$BD$10</definedName>
  </definedNames>
  <calcPr calcId="145621"/>
</workbook>
</file>

<file path=xl/calcChain.xml><?xml version="1.0" encoding="utf-8"?>
<calcChain xmlns="http://schemas.openxmlformats.org/spreadsheetml/2006/main">
  <c r="O31" i="5" l="1"/>
  <c r="O41" i="5"/>
  <c r="O33" i="5"/>
  <c r="AF29" i="5"/>
  <c r="O29" i="5"/>
  <c r="O27" i="5"/>
  <c r="O23" i="7"/>
  <c r="CB8" i="11" l="1"/>
  <c r="CA8" i="11"/>
  <c r="BH33" i="9" l="1"/>
  <c r="BF33" i="9"/>
  <c r="O33" i="9"/>
  <c r="BR31" i="9"/>
  <c r="AR41" i="9" s="1"/>
  <c r="BP31" i="9"/>
  <c r="BM31" i="9"/>
  <c r="BH31" i="9"/>
  <c r="BO29" i="9" s="1"/>
  <c r="AK39" i="9" s="1"/>
  <c r="BF31" i="9"/>
  <c r="O31" i="9"/>
  <c r="BR30" i="9"/>
  <c r="AR40" i="9" s="1"/>
  <c r="BP30" i="9"/>
  <c r="AN40" i="9" s="1"/>
  <c r="BM30" i="9"/>
  <c r="BR29" i="9"/>
  <c r="BP29" i="9"/>
  <c r="AN39" i="9" s="1"/>
  <c r="BM29" i="9"/>
  <c r="BH29" i="9"/>
  <c r="BN31" i="9" s="1"/>
  <c r="AH41" i="9" s="1"/>
  <c r="BF29" i="9"/>
  <c r="BO30" i="9" s="1"/>
  <c r="AK40" i="9" s="1"/>
  <c r="AF29" i="9"/>
  <c r="O29" i="9"/>
  <c r="AF31" i="9"/>
  <c r="AF33" i="9"/>
  <c r="BS31" i="9" l="1"/>
  <c r="AU41" i="9" s="1"/>
  <c r="BS29" i="9"/>
  <c r="AU39" i="9" s="1"/>
  <c r="AR39" i="9"/>
  <c r="AN41" i="9"/>
  <c r="BS30" i="9"/>
  <c r="AU40" i="9" s="1"/>
  <c r="BN30" i="9"/>
  <c r="AH40" i="9" s="1"/>
  <c r="BW30" i="9"/>
  <c r="BO31" i="9"/>
  <c r="BN29" i="9"/>
  <c r="AH39" i="9" s="1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J62" i="8"/>
  <c r="B55" i="8"/>
  <c r="D52" i="8"/>
  <c r="AG51" i="8"/>
  <c r="AG46" i="8"/>
  <c r="D45" i="8"/>
  <c r="CE39" i="8"/>
  <c r="AY52" i="8" s="1"/>
  <c r="CC39" i="8"/>
  <c r="AV52" i="8" s="1"/>
  <c r="CA39" i="8"/>
  <c r="AG52" i="8" s="1"/>
  <c r="BW39" i="8"/>
  <c r="BU39" i="8"/>
  <c r="AF39" i="8"/>
  <c r="O39" i="8"/>
  <c r="CE38" i="8"/>
  <c r="AY51" i="8" s="1"/>
  <c r="CC38" i="8"/>
  <c r="AV51" i="8" s="1"/>
  <c r="CA38" i="8"/>
  <c r="BW38" i="8"/>
  <c r="BU38" i="8"/>
  <c r="AF38" i="8"/>
  <c r="O38" i="8"/>
  <c r="CE37" i="8"/>
  <c r="AY50" i="8" s="1"/>
  <c r="CC37" i="8"/>
  <c r="AV50" i="8" s="1"/>
  <c r="CA37" i="8"/>
  <c r="AG50" i="8" s="1"/>
  <c r="BW37" i="8"/>
  <c r="BU37" i="8"/>
  <c r="AF37" i="8"/>
  <c r="O37" i="8"/>
  <c r="CE36" i="8"/>
  <c r="V52" i="8" s="1"/>
  <c r="CC36" i="8"/>
  <c r="S52" i="8" s="1"/>
  <c r="CA36" i="8"/>
  <c r="BW36" i="8"/>
  <c r="BU36" i="8"/>
  <c r="AF36" i="8"/>
  <c r="O36" i="8"/>
  <c r="CE35" i="8"/>
  <c r="V51" i="8" s="1"/>
  <c r="CC35" i="8"/>
  <c r="S51" i="8" s="1"/>
  <c r="CA35" i="8"/>
  <c r="D51" i="8" s="1"/>
  <c r="BW35" i="8"/>
  <c r="BU35" i="8"/>
  <c r="AF35" i="8"/>
  <c r="O35" i="8"/>
  <c r="CE34" i="8"/>
  <c r="V50" i="8" s="1"/>
  <c r="CC34" i="8"/>
  <c r="S50" i="8" s="1"/>
  <c r="CA34" i="8"/>
  <c r="D50" i="8" s="1"/>
  <c r="BW34" i="8"/>
  <c r="BU34" i="8"/>
  <c r="AF34" i="8"/>
  <c r="O34" i="8"/>
  <c r="CE33" i="8"/>
  <c r="AY46" i="8" s="1"/>
  <c r="CC33" i="8"/>
  <c r="AV46" i="8" s="1"/>
  <c r="CA33" i="8"/>
  <c r="BW33" i="8"/>
  <c r="BU33" i="8"/>
  <c r="AF33" i="8"/>
  <c r="O33" i="8"/>
  <c r="CE32" i="8"/>
  <c r="AY45" i="8" s="1"/>
  <c r="CC32" i="8"/>
  <c r="AV45" i="8" s="1"/>
  <c r="CA32" i="8"/>
  <c r="AG45" i="8" s="1"/>
  <c r="BW32" i="8"/>
  <c r="BU32" i="8"/>
  <c r="AF32" i="8"/>
  <c r="O32" i="8"/>
  <c r="CE31" i="8"/>
  <c r="AY44" i="8" s="1"/>
  <c r="CC31" i="8"/>
  <c r="AV44" i="8" s="1"/>
  <c r="CA31" i="8"/>
  <c r="AG44" i="8" s="1"/>
  <c r="BW31" i="8"/>
  <c r="BU31" i="8"/>
  <c r="AF31" i="8"/>
  <c r="O31" i="8"/>
  <c r="CE30" i="8"/>
  <c r="V46" i="8" s="1"/>
  <c r="CC30" i="8"/>
  <c r="CF30" i="8" s="1"/>
  <c r="X46" i="8" s="1"/>
  <c r="CA30" i="8"/>
  <c r="D46" i="8" s="1"/>
  <c r="BW30" i="8"/>
  <c r="BU30" i="8"/>
  <c r="AF30" i="8"/>
  <c r="O30" i="8"/>
  <c r="CE29" i="8"/>
  <c r="V45" i="8" s="1"/>
  <c r="CC29" i="8"/>
  <c r="S45" i="8" s="1"/>
  <c r="CA29" i="8"/>
  <c r="BW29" i="8"/>
  <c r="BU29" i="8"/>
  <c r="AF29" i="8"/>
  <c r="O29" i="8"/>
  <c r="CE28" i="8"/>
  <c r="V44" i="8" s="1"/>
  <c r="CC28" i="8"/>
  <c r="CF28" i="8" s="1"/>
  <c r="X44" i="8" s="1"/>
  <c r="CA28" i="8"/>
  <c r="D44" i="8" s="1"/>
  <c r="BW28" i="8"/>
  <c r="BU28" i="8"/>
  <c r="AF28" i="8"/>
  <c r="O28" i="8"/>
  <c r="J29" i="8"/>
  <c r="J31" i="8" s="1"/>
  <c r="J33" i="8" s="1"/>
  <c r="J35" i="8" s="1"/>
  <c r="BV29" i="9" l="1"/>
  <c r="BU29" i="9" s="1"/>
  <c r="H39" i="9" s="1"/>
  <c r="S44" i="8"/>
  <c r="CB30" i="8"/>
  <c r="P46" i="8" s="1"/>
  <c r="S46" i="8"/>
  <c r="BW31" i="9"/>
  <c r="BU31" i="9" s="1"/>
  <c r="H41" i="9" s="1"/>
  <c r="AK41" i="9"/>
  <c r="BV30" i="9"/>
  <c r="BU30" i="9" s="1"/>
  <c r="H40" i="9" s="1"/>
  <c r="CB28" i="8"/>
  <c r="P44" i="8" s="1"/>
  <c r="CF33" i="8"/>
  <c r="BA46" i="8" s="1"/>
  <c r="CF36" i="8"/>
  <c r="X52" i="8" s="1"/>
  <c r="CF37" i="8"/>
  <c r="BA50" i="8" s="1"/>
  <c r="CB36" i="8"/>
  <c r="P52" i="8" s="1"/>
  <c r="CB31" i="8"/>
  <c r="AS44" i="8" s="1"/>
  <c r="CB39" i="8"/>
  <c r="AS52" i="8" s="1"/>
  <c r="CB34" i="8"/>
  <c r="P50" i="8" s="1"/>
  <c r="CF31" i="8"/>
  <c r="BA44" i="8" s="1"/>
  <c r="CF39" i="8"/>
  <c r="BA52" i="8" s="1"/>
  <c r="CB29" i="8"/>
  <c r="P45" i="8" s="1"/>
  <c r="CF29" i="8"/>
  <c r="X45" i="8" s="1"/>
  <c r="CB35" i="8"/>
  <c r="P51" i="8" s="1"/>
  <c r="CB38" i="8"/>
  <c r="AS51" i="8" s="1"/>
  <c r="CF34" i="8"/>
  <c r="X50" i="8" s="1"/>
  <c r="CF35" i="8"/>
  <c r="X51" i="8" s="1"/>
  <c r="CA45" i="8" s="1"/>
  <c r="CB33" i="8"/>
  <c r="AS46" i="8" s="1"/>
  <c r="CB32" i="8"/>
  <c r="AS45" i="8" s="1"/>
  <c r="CF32" i="8"/>
  <c r="BA45" i="8" s="1"/>
  <c r="CB37" i="8"/>
  <c r="AS50" i="8" s="1"/>
  <c r="CF38" i="8"/>
  <c r="BA51" i="8" s="1"/>
  <c r="BH33" i="7"/>
  <c r="BF33" i="7"/>
  <c r="O33" i="7"/>
  <c r="BH31" i="7"/>
  <c r="BF31" i="7"/>
  <c r="AF31" i="7"/>
  <c r="O31" i="7"/>
  <c r="BH29" i="7"/>
  <c r="BF29" i="7"/>
  <c r="O29" i="7"/>
  <c r="BH27" i="7"/>
  <c r="BO23" i="7" s="1"/>
  <c r="BF27" i="7"/>
  <c r="O27" i="7"/>
  <c r="BR26" i="7"/>
  <c r="BP26" i="7"/>
  <c r="BM26" i="7"/>
  <c r="BR25" i="7"/>
  <c r="BP25" i="7"/>
  <c r="BH25" i="7"/>
  <c r="BO25" i="7" s="1"/>
  <c r="BF25" i="7"/>
  <c r="AF25" i="7"/>
  <c r="BR24" i="7"/>
  <c r="BP24" i="7"/>
  <c r="BR23" i="7"/>
  <c r="BP23" i="7"/>
  <c r="BS23" i="7" s="1"/>
  <c r="BH23" i="7"/>
  <c r="BN26" i="7" s="1"/>
  <c r="AH45" i="7" s="1"/>
  <c r="BF23" i="7"/>
  <c r="BN24" i="7" s="1"/>
  <c r="AH42" i="7" s="1"/>
  <c r="BM25" i="7"/>
  <c r="O25" i="7"/>
  <c r="AF23" i="7"/>
  <c r="BM24" i="7"/>
  <c r="BH33" i="6"/>
  <c r="BF33" i="6"/>
  <c r="BH31" i="6"/>
  <c r="BF31" i="6"/>
  <c r="BH29" i="6"/>
  <c r="BF29" i="6"/>
  <c r="BH27" i="6"/>
  <c r="BF27" i="6"/>
  <c r="BR26" i="6"/>
  <c r="AR45" i="6" s="1"/>
  <c r="BP26" i="6"/>
  <c r="BS26" i="6" s="1"/>
  <c r="AU45" i="6" s="1"/>
  <c r="BR25" i="6"/>
  <c r="AR42" i="6" s="1"/>
  <c r="BP25" i="6"/>
  <c r="BH25" i="6"/>
  <c r="BO25" i="6" s="1"/>
  <c r="AK42" i="6" s="1"/>
  <c r="BF25" i="6"/>
  <c r="BN23" i="6" s="1"/>
  <c r="AH43" i="6" s="1"/>
  <c r="O25" i="6"/>
  <c r="BR24" i="6"/>
  <c r="AR44" i="6" s="1"/>
  <c r="BP24" i="6"/>
  <c r="BS24" i="6" s="1"/>
  <c r="AU44" i="6" s="1"/>
  <c r="BR23" i="6"/>
  <c r="AR43" i="6" s="1"/>
  <c r="BP23" i="6"/>
  <c r="AN43" i="6" s="1"/>
  <c r="BH23" i="6"/>
  <c r="BF23" i="6"/>
  <c r="AF29" i="6"/>
  <c r="BM23" i="6"/>
  <c r="AF23" i="6"/>
  <c r="BM24" i="6"/>
  <c r="BH41" i="5"/>
  <c r="BF41" i="5"/>
  <c r="BH39" i="5"/>
  <c r="BF39" i="5"/>
  <c r="O39" i="5"/>
  <c r="BH37" i="5"/>
  <c r="BF37" i="5"/>
  <c r="O37" i="5"/>
  <c r="BH35" i="5"/>
  <c r="BF35" i="5"/>
  <c r="O35" i="5"/>
  <c r="BH33" i="5"/>
  <c r="BF33" i="5"/>
  <c r="AF33" i="5"/>
  <c r="BH31" i="5"/>
  <c r="BF31" i="5"/>
  <c r="BH29" i="5"/>
  <c r="BF29" i="5"/>
  <c r="BR27" i="5"/>
  <c r="BP27" i="5"/>
  <c r="BS27" i="5" s="1"/>
  <c r="BM27" i="5"/>
  <c r="BH27" i="5"/>
  <c r="BF27" i="5"/>
  <c r="BR26" i="5"/>
  <c r="BP26" i="5"/>
  <c r="BM26" i="5"/>
  <c r="BR25" i="5"/>
  <c r="BP25" i="5"/>
  <c r="BS25" i="5" s="1"/>
  <c r="BH25" i="5"/>
  <c r="BN24" i="5" s="1"/>
  <c r="BF25" i="5"/>
  <c r="BR24" i="5"/>
  <c r="BP24" i="5"/>
  <c r="BS24" i="5" s="1"/>
  <c r="BR23" i="5"/>
  <c r="BP23" i="5"/>
  <c r="BS23" i="5" s="1"/>
  <c r="BO23" i="5"/>
  <c r="BH23" i="5"/>
  <c r="BN27" i="5" s="1"/>
  <c r="BF23" i="5"/>
  <c r="AF37" i="5"/>
  <c r="AF35" i="5"/>
  <c r="AF41" i="5"/>
  <c r="AF39" i="5"/>
  <c r="BH33" i="4"/>
  <c r="BF33" i="4"/>
  <c r="BH31" i="4"/>
  <c r="BF31" i="4"/>
  <c r="BH29" i="4"/>
  <c r="BF29" i="4"/>
  <c r="BH27" i="4"/>
  <c r="BF27" i="4"/>
  <c r="BR26" i="4"/>
  <c r="BP26" i="4"/>
  <c r="BS26" i="4" s="1"/>
  <c r="BR25" i="4"/>
  <c r="BP25" i="4"/>
  <c r="BH25" i="4"/>
  <c r="BO25" i="4" s="1"/>
  <c r="BF25" i="4"/>
  <c r="BN23" i="4" s="1"/>
  <c r="BR24" i="4"/>
  <c r="BP24" i="4"/>
  <c r="BR23" i="4"/>
  <c r="BP23" i="4"/>
  <c r="BH23" i="4"/>
  <c r="BF23" i="4"/>
  <c r="BM25" i="4"/>
  <c r="O25" i="4"/>
  <c r="AF23" i="4"/>
  <c r="BM24" i="4"/>
  <c r="BO24" i="4" l="1"/>
  <c r="BO26" i="4"/>
  <c r="BV25" i="4" s="1"/>
  <c r="BS24" i="4"/>
  <c r="BW25" i="4" s="1"/>
  <c r="BS25" i="4"/>
  <c r="BN25" i="5"/>
  <c r="BO26" i="5"/>
  <c r="BW26" i="5" s="1"/>
  <c r="BS25" i="6"/>
  <c r="AU42" i="6" s="1"/>
  <c r="BN23" i="7"/>
  <c r="AH43" i="7" s="1"/>
  <c r="CA46" i="8"/>
  <c r="CC46" i="8" s="1"/>
  <c r="BO24" i="5"/>
  <c r="BV23" i="5" s="1"/>
  <c r="BU23" i="5" s="1"/>
  <c r="BO23" i="4"/>
  <c r="BO24" i="6"/>
  <c r="AK44" i="6" s="1"/>
  <c r="BN24" i="4"/>
  <c r="BO26" i="6"/>
  <c r="AK45" i="6" s="1"/>
  <c r="CB46" i="8"/>
  <c r="CB45" i="8"/>
  <c r="CC45" i="8" s="1"/>
  <c r="CA44" i="8"/>
  <c r="AF62" i="8" s="1"/>
  <c r="O97" i="8" s="1"/>
  <c r="CA43" i="8"/>
  <c r="O62" i="8" s="1"/>
  <c r="O93" i="8" s="1"/>
  <c r="CB43" i="8"/>
  <c r="CB44" i="8"/>
  <c r="AN44" i="6"/>
  <c r="BN25" i="7"/>
  <c r="AH44" i="7" s="1"/>
  <c r="BS25" i="7"/>
  <c r="AN42" i="6"/>
  <c r="BS23" i="6"/>
  <c r="AU43" i="6" s="1"/>
  <c r="BO23" i="6"/>
  <c r="AK43" i="6" s="1"/>
  <c r="BN23" i="5"/>
  <c r="BS26" i="5"/>
  <c r="AN45" i="6"/>
  <c r="BN24" i="6"/>
  <c r="AH44" i="6" s="1"/>
  <c r="BO25" i="5"/>
  <c r="BS24" i="7"/>
  <c r="BS26" i="7"/>
  <c r="BS23" i="4"/>
  <c r="BM25" i="6"/>
  <c r="AF33" i="7"/>
  <c r="BM23" i="7"/>
  <c r="BO26" i="7"/>
  <c r="BO24" i="7"/>
  <c r="AF27" i="7"/>
  <c r="AF29" i="7"/>
  <c r="BW25" i="6"/>
  <c r="AF25" i="6"/>
  <c r="BN25" i="6"/>
  <c r="AH42" i="6" s="1"/>
  <c r="BM26" i="6"/>
  <c r="O27" i="6"/>
  <c r="O29" i="6"/>
  <c r="O31" i="6"/>
  <c r="O33" i="6"/>
  <c r="BN26" i="6"/>
  <c r="AH45" i="6" s="1"/>
  <c r="AF27" i="6"/>
  <c r="AF31" i="6"/>
  <c r="AF33" i="6"/>
  <c r="O23" i="6"/>
  <c r="BW24" i="5"/>
  <c r="BV25" i="5"/>
  <c r="AF23" i="5"/>
  <c r="BM25" i="5"/>
  <c r="BO27" i="5"/>
  <c r="BV24" i="5"/>
  <c r="BU24" i="5" s="1"/>
  <c r="BN26" i="5"/>
  <c r="O23" i="5"/>
  <c r="BM23" i="5"/>
  <c r="BM24" i="5"/>
  <c r="AF31" i="5"/>
  <c r="BV24" i="4"/>
  <c r="AF25" i="4"/>
  <c r="BN25" i="4"/>
  <c r="BM26" i="4"/>
  <c r="O27" i="4"/>
  <c r="O29" i="4"/>
  <c r="O31" i="4"/>
  <c r="O33" i="4"/>
  <c r="BN26" i="4"/>
  <c r="AF27" i="4"/>
  <c r="AF29" i="4"/>
  <c r="AF31" i="4"/>
  <c r="AF33" i="4"/>
  <c r="O23" i="4"/>
  <c r="BM23" i="4"/>
  <c r="BU25" i="4" l="1"/>
  <c r="BW26" i="6"/>
  <c r="BU26" i="6" s="1"/>
  <c r="H45" i="6" s="1"/>
  <c r="BW26" i="4"/>
  <c r="BU26" i="4" s="1"/>
  <c r="BV25" i="6"/>
  <c r="BU25" i="6" s="1"/>
  <c r="H42" i="6" s="1"/>
  <c r="BW24" i="6"/>
  <c r="BW26" i="7"/>
  <c r="BU26" i="7" s="1"/>
  <c r="BW24" i="4"/>
  <c r="BU24" i="4" s="1"/>
  <c r="BV24" i="6"/>
  <c r="BV23" i="6"/>
  <c r="BU23" i="6" s="1"/>
  <c r="H43" i="6" s="1"/>
  <c r="CC44" i="8"/>
  <c r="CC43" i="8"/>
  <c r="BV27" i="5"/>
  <c r="BU27" i="5" s="1"/>
  <c r="BW25" i="5"/>
  <c r="BU25" i="5"/>
  <c r="BV25" i="7"/>
  <c r="BV23" i="4"/>
  <c r="BU23" i="4" s="1"/>
  <c r="BW25" i="7"/>
  <c r="BU25" i="7" s="1"/>
  <c r="BV24" i="7"/>
  <c r="BW24" i="7"/>
  <c r="BV23" i="7"/>
  <c r="BU23" i="7" s="1"/>
  <c r="BU24" i="6"/>
  <c r="H44" i="6" s="1"/>
  <c r="BV26" i="5"/>
  <c r="BU26" i="5" s="1"/>
  <c r="BU24" i="7" l="1"/>
</calcChain>
</file>

<file path=xl/sharedStrings.xml><?xml version="1.0" encoding="utf-8"?>
<sst xmlns="http://schemas.openxmlformats.org/spreadsheetml/2006/main" count="540" uniqueCount="117">
  <si>
    <t>Gruppeneinteilung</t>
  </si>
  <si>
    <t>1.</t>
  </si>
  <si>
    <t>2.</t>
  </si>
  <si>
    <t>3.</t>
  </si>
  <si>
    <t>4.</t>
  </si>
  <si>
    <t>II. Spielplan (Spielzeit: 1 x 14 Minuten)</t>
  </si>
  <si>
    <t>Nr.</t>
  </si>
  <si>
    <t>Platz</t>
  </si>
  <si>
    <t>Beginn</t>
  </si>
  <si>
    <t>Spielpaarung</t>
  </si>
  <si>
    <t>Ergebnis</t>
  </si>
  <si>
    <t>Punkte</t>
  </si>
  <si>
    <t>-</t>
  </si>
  <si>
    <t>:</t>
  </si>
  <si>
    <t>III. Abschlußtabelle</t>
  </si>
  <si>
    <t>Mannschaft</t>
  </si>
  <si>
    <t>Sp.</t>
  </si>
  <si>
    <t>Pkt.</t>
  </si>
  <si>
    <t>Tore</t>
  </si>
  <si>
    <t>Diff.</t>
  </si>
  <si>
    <t>5.</t>
  </si>
  <si>
    <t>II. Abschlußtabelle</t>
  </si>
  <si>
    <t>I. Spielplan (Spielzeit: 1 x 14 Minuten)</t>
  </si>
  <si>
    <t>Spielplan Gruppe 2</t>
  </si>
  <si>
    <t>Spielplan Gruppe 1</t>
  </si>
  <si>
    <t>Spielplan Gruppe 3</t>
  </si>
  <si>
    <t>Spielplan Gruppe 4</t>
  </si>
  <si>
    <t>SV Rheydt 08</t>
  </si>
  <si>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</si>
  <si>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</si>
  <si>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</si>
  <si>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</si>
  <si>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</si>
  <si>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</si>
  <si>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</si>
  <si>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</si>
  <si>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II. Spielplan Vorrunde</t>
  </si>
  <si>
    <t>Grp.</t>
  </si>
  <si>
    <t>III. Abschlußtabellen Vorrunde</t>
  </si>
  <si>
    <t>IV. Halbfinale</t>
  </si>
  <si>
    <t>1. Halbfinale</t>
  </si>
  <si>
    <t>2. Halbfinale</t>
  </si>
  <si>
    <t>Spiel um Platz 3</t>
  </si>
  <si>
    <t>Finale</t>
  </si>
  <si>
    <t>Gruppe 5</t>
  </si>
  <si>
    <t>Gruppe 6</t>
  </si>
  <si>
    <t>Gruppe 7</t>
  </si>
  <si>
    <t>Gruppe 8</t>
  </si>
  <si>
    <t xml:space="preserve">Spiel um Platz 7 </t>
  </si>
  <si>
    <t xml:space="preserve">Spiel um Platz 5 </t>
  </si>
  <si>
    <t>TAG</t>
  </si>
  <si>
    <t>SA</t>
  </si>
  <si>
    <t>SO</t>
  </si>
  <si>
    <t>1 (MG)</t>
  </si>
  <si>
    <t>Spielplan Gruppe 9</t>
  </si>
  <si>
    <t>13.</t>
  </si>
  <si>
    <t>14.</t>
  </si>
  <si>
    <t>15.</t>
  </si>
  <si>
    <t>um die Plätze 13 - 15</t>
  </si>
  <si>
    <t>I. Spielplan (Spielzeit: 1 x 16 Minuten)</t>
  </si>
  <si>
    <t>Spiel um Platz 11</t>
  </si>
  <si>
    <t>Spiel um Platz 9</t>
  </si>
  <si>
    <t>Spiel um Platz 16 (kein 9m-Schießen bei Remis)</t>
  </si>
  <si>
    <t>Viertbester Gruppenvierter</t>
  </si>
  <si>
    <t>5. Gruppe 1</t>
  </si>
  <si>
    <t>1. Gruppe 5</t>
  </si>
  <si>
    <t>1. Gruppe 6</t>
  </si>
  <si>
    <t>Viertbester Gruppendritter</t>
  </si>
  <si>
    <t>Drittbester Gruppendritter</t>
  </si>
  <si>
    <t>Zweitbester Gruppendritter</t>
  </si>
  <si>
    <t>Bester Gruppendritter</t>
  </si>
  <si>
    <t>Viertbester Gruppenzweiter</t>
  </si>
  <si>
    <t>Drittbester Gruppenzweiter</t>
  </si>
  <si>
    <t>Zweitbester Gruppenzweiter</t>
  </si>
  <si>
    <t>Bester Gruppenzweiter</t>
  </si>
  <si>
    <t>Verlierer Spiel 13</t>
  </si>
  <si>
    <t>Verlierer Spiel 14</t>
  </si>
  <si>
    <t>Sieger Spiel 13</t>
  </si>
  <si>
    <t>Sieger Spiel 14</t>
  </si>
  <si>
    <t>1(MG)</t>
  </si>
  <si>
    <t>1(LA)</t>
  </si>
  <si>
    <t>1(JÜ)</t>
  </si>
  <si>
    <t>2(JÜ)</t>
  </si>
  <si>
    <t>2(MG)</t>
  </si>
  <si>
    <t>U10 Pfingstcup</t>
  </si>
  <si>
    <r>
      <t>Fußball Feldturnier für</t>
    </r>
    <r>
      <rPr>
        <b/>
        <sz val="12"/>
        <rFont val="Arial"/>
        <family val="2"/>
      </rPr>
      <t xml:space="preserve"> U10 -  Junioren</t>
    </r>
    <r>
      <rPr>
        <sz val="12"/>
        <rFont val="Arial"/>
        <family val="2"/>
      </rPr>
      <t xml:space="preserve"> – Mannschaften</t>
    </r>
  </si>
  <si>
    <t>SV Rheydt 08 I</t>
  </si>
  <si>
    <t>Schlossstraße 330, 41238 M'gladbach</t>
  </si>
  <si>
    <t>SV Rheydt 08, Schlossstraße 330, 41238 M'gladbach</t>
  </si>
  <si>
    <t>Samstag</t>
  </si>
  <si>
    <t>Borussia Dortmund</t>
  </si>
  <si>
    <t>PAOK Saloniki (GR)</t>
  </si>
  <si>
    <t>FC Bayern München</t>
  </si>
  <si>
    <t>Admira Wacker Wien (AU)</t>
  </si>
  <si>
    <t>Tennis Borussia Berlin</t>
  </si>
  <si>
    <t>DSC Arminia Bielefeld</t>
  </si>
  <si>
    <t>Twente Enschede</t>
  </si>
  <si>
    <t>Fortuna Düsseldorf</t>
  </si>
  <si>
    <t>Bayer 04 Leverkusen</t>
  </si>
  <si>
    <t>1.FC Köln</t>
  </si>
  <si>
    <t>FSV Mainz 05</t>
  </si>
  <si>
    <t>1.FC Kaiserslautern</t>
  </si>
  <si>
    <t>VFL Bochum</t>
  </si>
  <si>
    <t>Rot-Weiss Essen</t>
  </si>
  <si>
    <t>RSC Anderlecht (B)</t>
  </si>
  <si>
    <t>SV Wehen Wiesbaden</t>
  </si>
  <si>
    <t>1. Gruppe 7</t>
  </si>
  <si>
    <t>1. Gruppe 8</t>
  </si>
  <si>
    <t>Admira Wacker Wien</t>
  </si>
  <si>
    <t>Bayer Leverkusen</t>
  </si>
  <si>
    <t>Arminia Bielefeld</t>
  </si>
  <si>
    <t>FSV Mainz</t>
  </si>
  <si>
    <t>RSC Anderlecht</t>
  </si>
  <si>
    <t>1. FC Köln</t>
  </si>
  <si>
    <t>n.E.</t>
  </si>
  <si>
    <t>Boussia Dortmund</t>
  </si>
  <si>
    <t>PAOK Saloniki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</si>
</sst>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h:mm;@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omic Sans MS"/>
      <family val="4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22"/>
      <name val="Comic Sans MS"/>
      <family val="4"/>
    </font>
    <font>
      <sz val="18"/>
      <color indexed="9"/>
      <name val="Comic Sans MS"/>
      <family val="4"/>
    </font>
    <font>
      <sz val="18"/>
      <color indexed="10"/>
      <name val="Comic Sans MS"/>
      <family val="4"/>
    </font>
    <font>
      <sz val="18"/>
      <name val="Comic Sans MS"/>
      <family val="4"/>
    </font>
    <font>
      <sz val="12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36"/>
      <name val="Comic Sans MS"/>
      <family val="4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51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/>
    <xf numFmtId="0" fontId="3" fillId="0" borderId="0" xfId="1" applyFont="1" applyAlignment="1"/>
    <xf numFmtId="0" fontId="3" fillId="0" borderId="0" xfId="1" applyFont="1" applyFill="1" applyBorder="1" applyAlignment="1"/>
    <xf numFmtId="0" fontId="3" fillId="0" borderId="0" xfId="1" applyFont="1" applyFill="1" applyAlignment="1"/>
    <xf numFmtId="0" fontId="4" fillId="0" borderId="0" xfId="1" applyFont="1" applyAlignment="1"/>
    <xf numFmtId="0" fontId="1" fillId="0" borderId="0" xfId="1" applyFont="1" applyAlignment="1"/>
    <xf numFmtId="0" fontId="6" fillId="0" borderId="0" xfId="1" applyFont="1" applyAlignment="1"/>
    <xf numFmtId="0" fontId="6" fillId="0" borderId="0" xfId="1" applyFont="1" applyFill="1" applyBorder="1" applyAlignment="1"/>
    <xf numFmtId="0" fontId="6" fillId="0" borderId="0" xfId="1" applyFont="1" applyFill="1" applyAlignment="1"/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 applyAlignment="1">
      <alignment horizontal="center" vertical="center"/>
    </xf>
    <xf numFmtId="0" fontId="10" fillId="0" borderId="0" xfId="1" applyFont="1" applyAlignment="1"/>
    <xf numFmtId="0" fontId="10" fillId="0" borderId="0" xfId="1" applyFont="1" applyFill="1" applyBorder="1" applyAlignment="1"/>
    <xf numFmtId="0" fontId="10" fillId="0" borderId="0" xfId="1" applyFont="1" applyFill="1" applyAlignment="1"/>
    <xf numFmtId="0" fontId="11" fillId="0" borderId="0" xfId="1" applyFont="1" applyAlignment="1"/>
    <xf numFmtId="0" fontId="9" fillId="0" borderId="0" xfId="1" applyFont="1" applyAlignment="1"/>
    <xf numFmtId="0" fontId="1" fillId="0" borderId="0" xfId="1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Fill="1"/>
    <xf numFmtId="0" fontId="4" fillId="0" borderId="0" xfId="1" applyFont="1"/>
    <xf numFmtId="0" fontId="1" fillId="0" borderId="0" xfId="1" applyFont="1"/>
    <xf numFmtId="0" fontId="1" fillId="0" borderId="0" xfId="1" applyFont="1" applyFill="1"/>
    <xf numFmtId="0" fontId="1" fillId="0" borderId="0" xfId="1" applyBorder="1"/>
    <xf numFmtId="0" fontId="13" fillId="0" borderId="0" xfId="1" applyFont="1"/>
    <xf numFmtId="0" fontId="1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Continuous"/>
      <protection hidden="1"/>
    </xf>
    <xf numFmtId="0" fontId="3" fillId="0" borderId="0" xfId="1" applyFont="1" applyFill="1" applyBorder="1" applyAlignment="1" applyProtection="1">
      <alignment horizontal="centerContinuous"/>
      <protection hidden="1"/>
    </xf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hidden="1"/>
    </xf>
    <xf numFmtId="49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/>
    </xf>
    <xf numFmtId="20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shrinkToFit="1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vertical="center"/>
    </xf>
    <xf numFmtId="0" fontId="20" fillId="0" borderId="0" xfId="1" applyFont="1" applyFill="1" applyBorder="1"/>
    <xf numFmtId="0" fontId="20" fillId="0" borderId="0" xfId="1" applyFont="1" applyFill="1"/>
    <xf numFmtId="0" fontId="14" fillId="0" borderId="0" xfId="1" applyFont="1" applyFill="1"/>
    <xf numFmtId="0" fontId="9" fillId="0" borderId="0" xfId="1" applyFont="1"/>
    <xf numFmtId="0" fontId="10" fillId="0" borderId="0" xfId="1" applyFont="1" applyFill="1" applyBorder="1"/>
    <xf numFmtId="0" fontId="10" fillId="0" borderId="0" xfId="1" applyFont="1" applyFill="1"/>
    <xf numFmtId="0" fontId="9" fillId="0" borderId="0" xfId="1" applyFont="1" applyFill="1"/>
    <xf numFmtId="0" fontId="12" fillId="0" borderId="17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8" fillId="0" borderId="0" xfId="1" applyFont="1" applyFill="1" applyBorder="1" applyAlignment="1">
      <alignment horizontal="left" vertical="center" readingOrder="2"/>
    </xf>
    <xf numFmtId="0" fontId="15" fillId="0" borderId="0" xfId="1" applyFont="1" applyAlignment="1">
      <alignment vertical="center"/>
    </xf>
    <xf numFmtId="0" fontId="20" fillId="0" borderId="0" xfId="1" applyFont="1"/>
    <xf numFmtId="0" fontId="21" fillId="0" borderId="0" xfId="1" applyFont="1"/>
    <xf numFmtId="0" fontId="10" fillId="0" borderId="0" xfId="1" applyFont="1"/>
    <xf numFmtId="0" fontId="11" fillId="0" borderId="0" xfId="1" applyFont="1"/>
    <xf numFmtId="0" fontId="12" fillId="0" borderId="7" xfId="1" applyFont="1" applyBorder="1" applyAlignment="1">
      <alignment horizontal="center" vertical="center"/>
    </xf>
    <xf numFmtId="0" fontId="1" fillId="0" borderId="0" xfId="1" applyFont="1" applyFill="1" applyBorder="1"/>
    <xf numFmtId="0" fontId="22" fillId="0" borderId="0" xfId="1" applyFont="1" applyFill="1" applyBorder="1"/>
    <xf numFmtId="0" fontId="22" fillId="0" borderId="0" xfId="1" applyFont="1" applyFill="1"/>
    <xf numFmtId="0" fontId="22" fillId="0" borderId="0" xfId="1" applyFont="1" applyBorder="1"/>
    <xf numFmtId="0" fontId="22" fillId="0" borderId="0" xfId="1" applyFont="1"/>
    <xf numFmtId="0" fontId="8" fillId="0" borderId="0" xfId="1" applyFont="1"/>
    <xf numFmtId="0" fontId="8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/>
    <xf numFmtId="0" fontId="6" fillId="0" borderId="0" xfId="1" applyFont="1" applyBorder="1"/>
    <xf numFmtId="0" fontId="6" fillId="0" borderId="0" xfId="1" applyFont="1"/>
    <xf numFmtId="0" fontId="23" fillId="0" borderId="0" xfId="1" applyFont="1"/>
    <xf numFmtId="0" fontId="23" fillId="0" borderId="0" xfId="1" applyFont="1" applyFill="1" applyBorder="1"/>
    <xf numFmtId="0" fontId="25" fillId="0" borderId="0" xfId="1" applyFont="1" applyFill="1" applyBorder="1"/>
    <xf numFmtId="0" fontId="25" fillId="0" borderId="0" xfId="1" applyFont="1" applyFill="1"/>
    <xf numFmtId="0" fontId="25" fillId="0" borderId="0" xfId="1" applyFont="1" applyBorder="1"/>
    <xf numFmtId="0" fontId="25" fillId="0" borderId="0" xfId="1" applyFont="1"/>
    <xf numFmtId="0" fontId="1" fillId="0" borderId="0" xfId="1" applyFont="1" applyAlignment="1">
      <alignment horizontal="right"/>
    </xf>
    <xf numFmtId="0" fontId="24" fillId="0" borderId="27" xfId="1" applyFont="1" applyBorder="1" applyAlignment="1">
      <alignment horizontal="center"/>
    </xf>
    <xf numFmtId="0" fontId="26" fillId="0" borderId="0" xfId="1" applyFont="1"/>
    <xf numFmtId="0" fontId="17" fillId="0" borderId="0" xfId="1" applyFont="1"/>
    <xf numFmtId="0" fontId="27" fillId="0" borderId="0" xfId="1" applyFont="1" applyFill="1" applyBorder="1" applyAlignment="1" applyProtection="1">
      <alignment horizontal="centerContinuous"/>
      <protection hidden="1"/>
    </xf>
    <xf numFmtId="0" fontId="1" fillId="0" borderId="0" xfId="1" applyFont="1" applyFill="1" applyBorder="1" applyAlignment="1" applyProtection="1">
      <alignment horizontal="centerContinuous"/>
      <protection hidden="1"/>
    </xf>
    <xf numFmtId="0" fontId="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7" fillId="0" borderId="17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1" fontId="22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7" fillId="0" borderId="32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left" vertical="center" readingOrder="2"/>
    </xf>
    <xf numFmtId="164" fontId="28" fillId="0" borderId="0" xfId="1" applyNumberFormat="1" applyFont="1" applyFill="1" applyBorder="1" applyAlignment="1">
      <alignment horizontal="center" vertical="justify" readingOrder="1"/>
    </xf>
    <xf numFmtId="0" fontId="30" fillId="0" borderId="0" xfId="1" applyFont="1" applyFill="1" applyBorder="1"/>
    <xf numFmtId="0" fontId="31" fillId="0" borderId="0" xfId="1" applyFont="1" applyFill="1"/>
    <xf numFmtId="0" fontId="20" fillId="0" borderId="0" xfId="1" applyFont="1" applyBorder="1"/>
    <xf numFmtId="0" fontId="17" fillId="0" borderId="27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32" fillId="0" borderId="0" xfId="1" applyFont="1" applyFill="1" applyBorder="1"/>
    <xf numFmtId="0" fontId="32" fillId="0" borderId="0" xfId="1" applyFont="1" applyBorder="1"/>
    <xf numFmtId="0" fontId="33" fillId="0" borderId="0" xfId="1" applyFont="1"/>
    <xf numFmtId="165" fontId="16" fillId="0" borderId="0" xfId="1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28" fillId="0" borderId="0" xfId="1" applyFont="1" applyBorder="1"/>
    <xf numFmtId="0" fontId="28" fillId="0" borderId="0" xfId="1" applyFont="1"/>
    <xf numFmtId="0" fontId="28" fillId="0" borderId="7" xfId="1" applyFont="1" applyBorder="1"/>
    <xf numFmtId="0" fontId="28" fillId="0" borderId="0" xfId="1" applyFont="1" applyFill="1" applyBorder="1"/>
    <xf numFmtId="0" fontId="32" fillId="0" borderId="0" xfId="1" applyFont="1" applyFill="1"/>
    <xf numFmtId="0" fontId="32" fillId="0" borderId="0" xfId="1" applyFont="1"/>
    <xf numFmtId="0" fontId="16" fillId="0" borderId="0" xfId="0" applyFont="1"/>
    <xf numFmtId="0" fontId="17" fillId="0" borderId="17" xfId="0" applyFont="1" applyFill="1" applyBorder="1" applyAlignment="1">
      <alignment horizontal="center" vertical="center"/>
    </xf>
    <xf numFmtId="0" fontId="35" fillId="0" borderId="7" xfId="0" applyFont="1" applyBorder="1"/>
    <xf numFmtId="0" fontId="16" fillId="0" borderId="0" xfId="1" applyFont="1"/>
    <xf numFmtId="0" fontId="16" fillId="0" borderId="0" xfId="1" applyFont="1" applyFill="1" applyBorder="1"/>
    <xf numFmtId="0" fontId="16" fillId="0" borderId="0" xfId="1" applyFont="1" applyFill="1" applyBorder="1" applyAlignment="1">
      <alignment vertical="center"/>
    </xf>
    <xf numFmtId="0" fontId="14" fillId="0" borderId="0" xfId="1" applyFont="1" applyFill="1" applyBorder="1"/>
    <xf numFmtId="0" fontId="9" fillId="0" borderId="0" xfId="1" applyFont="1" applyFill="1" applyBorder="1"/>
    <xf numFmtId="0" fontId="2" fillId="0" borderId="0" xfId="2" applyFont="1" applyAlignment="1">
      <alignment horizontal="center" vertical="center"/>
    </xf>
    <xf numFmtId="0" fontId="16" fillId="0" borderId="0" xfId="2" applyAlignment="1"/>
    <xf numFmtId="0" fontId="3" fillId="0" borderId="0" xfId="2" applyFont="1" applyAlignment="1"/>
    <xf numFmtId="0" fontId="3" fillId="0" borderId="0" xfId="2" applyFont="1" applyFill="1" applyBorder="1" applyAlignment="1"/>
    <xf numFmtId="0" fontId="3" fillId="0" borderId="0" xfId="2" applyFont="1" applyFill="1" applyAlignment="1"/>
    <xf numFmtId="0" fontId="4" fillId="0" borderId="0" xfId="2" applyFont="1" applyAlignment="1"/>
    <xf numFmtId="0" fontId="16" fillId="0" borderId="0" xfId="2" applyFont="1" applyAlignment="1"/>
    <xf numFmtId="0" fontId="10" fillId="0" borderId="0" xfId="2" applyFont="1" applyAlignment="1"/>
    <xf numFmtId="0" fontId="10" fillId="0" borderId="0" xfId="2" applyFont="1" applyFill="1" applyBorder="1" applyAlignment="1"/>
    <xf numFmtId="0" fontId="16" fillId="0" borderId="0" xfId="2"/>
    <xf numFmtId="0" fontId="3" fillId="0" borderId="0" xfId="2" applyFont="1"/>
    <xf numFmtId="0" fontId="3" fillId="0" borderId="0" xfId="2" applyFont="1" applyFill="1" applyBorder="1"/>
    <xf numFmtId="0" fontId="3" fillId="0" borderId="0" xfId="2" applyFont="1" applyFill="1"/>
    <xf numFmtId="0" fontId="4" fillId="0" borderId="0" xfId="2" applyFont="1"/>
    <xf numFmtId="0" fontId="16" fillId="0" borderId="0" xfId="2" applyFont="1"/>
    <xf numFmtId="0" fontId="9" fillId="0" borderId="0" xfId="2" applyFont="1"/>
    <xf numFmtId="0" fontId="16" fillId="0" borderId="0" xfId="2" applyFont="1" applyAlignment="1">
      <alignment horizontal="right"/>
    </xf>
    <xf numFmtId="20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45" fontId="12" fillId="0" borderId="0" xfId="2" applyNumberFormat="1" applyFont="1" applyBorder="1" applyAlignment="1">
      <alignment horizontal="center"/>
    </xf>
    <xf numFmtId="0" fontId="9" fillId="0" borderId="0" xfId="2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horizontal="left"/>
    </xf>
    <xf numFmtId="0" fontId="10" fillId="0" borderId="0" xfId="2" applyFont="1" applyBorder="1" applyAlignment="1"/>
    <xf numFmtId="0" fontId="10" fillId="0" borderId="0" xfId="2" applyFont="1"/>
    <xf numFmtId="0" fontId="16" fillId="0" borderId="0" xfId="2" applyFont="1" applyFill="1" applyBorder="1"/>
    <xf numFmtId="0" fontId="16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Border="1" applyAlignment="1"/>
    <xf numFmtId="0" fontId="17" fillId="0" borderId="17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5" fillId="0" borderId="7" xfId="2" applyFont="1" applyBorder="1"/>
    <xf numFmtId="0" fontId="3" fillId="0" borderId="0" xfId="2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7" fillId="0" borderId="0" xfId="2" applyFont="1"/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12" fillId="2" borderId="15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NumberFormat="1" applyFont="1" applyBorder="1" applyAlignment="1">
      <alignment horizontal="left" shrinkToFit="1"/>
    </xf>
    <xf numFmtId="0" fontId="9" fillId="0" borderId="5" xfId="1" applyNumberFormat="1" applyFont="1" applyBorder="1" applyAlignment="1">
      <alignment horizontal="left" shrinkToFit="1"/>
    </xf>
    <xf numFmtId="0" fontId="14" fillId="3" borderId="9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37" fillId="3" borderId="11" xfId="1" applyFont="1" applyFill="1" applyBorder="1" applyAlignment="1">
      <alignment vertical="center"/>
    </xf>
    <xf numFmtId="0" fontId="37" fillId="3" borderId="14" xfId="1" applyFont="1" applyFill="1" applyBorder="1" applyAlignment="1">
      <alignment vertic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7" xfId="1" applyNumberFormat="1" applyFont="1" applyBorder="1" applyAlignment="1">
      <alignment horizontal="left" shrinkToFit="1"/>
    </xf>
    <xf numFmtId="0" fontId="9" fillId="0" borderId="8" xfId="1" applyNumberFormat="1" applyFont="1" applyBorder="1" applyAlignment="1">
      <alignment horizontal="left" shrinkToFit="1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shrinkToFit="1"/>
    </xf>
    <xf numFmtId="0" fontId="16" fillId="0" borderId="10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20" fontId="16" fillId="5" borderId="10" xfId="1" applyNumberFormat="1" applyFont="1" applyFill="1" applyBorder="1" applyAlignment="1">
      <alignment horizontal="center" vertical="center"/>
    </xf>
    <xf numFmtId="20" fontId="16" fillId="5" borderId="11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 shrinkToFit="1"/>
    </xf>
    <xf numFmtId="0" fontId="16" fillId="0" borderId="12" xfId="1" applyFont="1" applyFill="1" applyBorder="1" applyAlignment="1">
      <alignment horizontal="left" vertical="center" shrinkToFit="1"/>
    </xf>
    <xf numFmtId="0" fontId="16" fillId="0" borderId="13" xfId="1" applyFont="1" applyFill="1" applyBorder="1" applyAlignment="1">
      <alignment horizontal="left" vertical="center" shrinkToFit="1"/>
    </xf>
    <xf numFmtId="0" fontId="17" fillId="0" borderId="11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left" vertical="center" shrinkToFit="1"/>
    </xf>
    <xf numFmtId="20" fontId="16" fillId="6" borderId="10" xfId="1" applyNumberFormat="1" applyFont="1" applyFill="1" applyBorder="1" applyAlignment="1">
      <alignment horizontal="center" vertical="center"/>
    </xf>
    <xf numFmtId="20" fontId="16" fillId="6" borderId="11" xfId="1" applyNumberFormat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20" fontId="16" fillId="0" borderId="10" xfId="1" applyNumberFormat="1" applyFont="1" applyFill="1" applyBorder="1" applyAlignment="1">
      <alignment horizontal="center" vertical="center"/>
    </xf>
    <xf numFmtId="20" fontId="16" fillId="0" borderId="11" xfId="1" applyNumberFormat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shrinkToFit="1"/>
    </xf>
    <xf numFmtId="0" fontId="9" fillId="0" borderId="36" xfId="1" applyFont="1" applyBorder="1" applyAlignment="1">
      <alignment horizontal="left" vertical="center" shrinkToFit="1"/>
    </xf>
    <xf numFmtId="0" fontId="12" fillId="2" borderId="15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shrinkToFit="1"/>
    </xf>
    <xf numFmtId="0" fontId="9" fillId="0" borderId="18" xfId="1" applyFont="1" applyBorder="1" applyAlignment="1">
      <alignment horizontal="left" vertical="center" shrinkToFit="1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164" fontId="9" fillId="0" borderId="19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/>
    </xf>
    <xf numFmtId="164" fontId="9" fillId="0" borderId="20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164" fontId="9" fillId="0" borderId="29" xfId="1" applyNumberFormat="1" applyFont="1" applyBorder="1" applyAlignment="1">
      <alignment horizontal="center" vertical="center"/>
    </xf>
    <xf numFmtId="164" fontId="9" fillId="0" borderId="27" xfId="1" applyNumberFormat="1" applyFont="1" applyBorder="1" applyAlignment="1">
      <alignment horizontal="center" vertical="center"/>
    </xf>
    <xf numFmtId="164" fontId="9" fillId="0" borderId="30" xfId="1" applyNumberFormat="1" applyFont="1" applyBorder="1" applyAlignment="1">
      <alignment horizontal="center" vertical="center"/>
    </xf>
    <xf numFmtId="164" fontId="9" fillId="0" borderId="38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37" xfId="1" applyFont="1" applyBorder="1" applyAlignment="1">
      <alignment horizontal="left" vertical="center" shrinkToFit="1"/>
    </xf>
    <xf numFmtId="0" fontId="9" fillId="0" borderId="38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 shrinkToFit="1"/>
    </xf>
    <xf numFmtId="0" fontId="9" fillId="0" borderId="23" xfId="1" applyFont="1" applyBorder="1" applyAlignment="1">
      <alignment horizontal="left" vertical="center" shrinkToFit="1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164" fontId="9" fillId="0" borderId="24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/>
    </xf>
    <xf numFmtId="164" fontId="9" fillId="0" borderId="25" xfId="1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49" fontId="9" fillId="0" borderId="0" xfId="1" applyNumberFormat="1" applyFont="1" applyBorder="1" applyAlignment="1">
      <alignment horizontal="left" shrinkToFit="1"/>
    </xf>
    <xf numFmtId="0" fontId="1" fillId="0" borderId="11" xfId="1" applyFont="1" applyFill="1" applyBorder="1" applyAlignment="1">
      <alignment horizontal="center" vertical="center"/>
    </xf>
    <xf numFmtId="49" fontId="16" fillId="0" borderId="11" xfId="1" applyNumberFormat="1" applyFont="1" applyFill="1" applyBorder="1" applyAlignment="1">
      <alignment horizontal="left" vertical="center" shrinkToFit="1"/>
    </xf>
    <xf numFmtId="0" fontId="16" fillId="0" borderId="12" xfId="1" applyNumberFormat="1" applyFont="1" applyFill="1" applyBorder="1" applyAlignment="1">
      <alignment horizontal="left" vertical="center" shrinkToFit="1"/>
    </xf>
    <xf numFmtId="49" fontId="16" fillId="0" borderId="12" xfId="1" applyNumberFormat="1" applyFont="1" applyFill="1" applyBorder="1" applyAlignment="1">
      <alignment horizontal="left" vertical="center" shrinkToFit="1"/>
    </xf>
    <xf numFmtId="0" fontId="16" fillId="0" borderId="13" xfId="1" applyNumberFormat="1" applyFont="1" applyFill="1" applyBorder="1" applyAlignment="1">
      <alignment horizontal="left" vertical="center" shrinkToFit="1"/>
    </xf>
    <xf numFmtId="0" fontId="17" fillId="4" borderId="6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/>
    </xf>
    <xf numFmtId="20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shrinkToFi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2" xfId="1" applyFont="1" applyBorder="1" applyAlignment="1">
      <alignment horizontal="left" vertical="center" shrinkToFit="1"/>
    </xf>
    <xf numFmtId="0" fontId="9" fillId="0" borderId="33" xfId="1" applyFont="1" applyBorder="1" applyAlignment="1">
      <alignment horizontal="left" vertical="center" shrinkToFit="1"/>
    </xf>
    <xf numFmtId="0" fontId="9" fillId="0" borderId="34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64" fontId="9" fillId="0" borderId="34" xfId="1" applyNumberFormat="1" applyFont="1" applyBorder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  <xf numFmtId="164" fontId="9" fillId="0" borderId="35" xfId="1" applyNumberFormat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left" vertical="center" shrinkToFit="1"/>
    </xf>
    <xf numFmtId="0" fontId="9" fillId="0" borderId="28" xfId="1" applyFont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16" fillId="7" borderId="17" xfId="0" applyFont="1" applyFill="1" applyBorder="1" applyAlignment="1">
      <alignment horizontal="left" vertical="center"/>
    </xf>
    <xf numFmtId="0" fontId="16" fillId="7" borderId="2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35" fillId="0" borderId="31" xfId="1" applyFont="1" applyBorder="1" applyAlignment="1">
      <alignment horizontal="center"/>
    </xf>
    <xf numFmtId="0" fontId="28" fillId="0" borderId="32" xfId="1" applyFont="1" applyBorder="1" applyAlignment="1">
      <alignment horizontal="center"/>
    </xf>
    <xf numFmtId="0" fontId="35" fillId="0" borderId="32" xfId="1" applyFont="1" applyBorder="1" applyAlignment="1">
      <alignment horizontal="center"/>
    </xf>
    <xf numFmtId="0" fontId="28" fillId="0" borderId="35" xfId="1" applyFont="1" applyBorder="1" applyAlignment="1">
      <alignment horizontal="center"/>
    </xf>
    <xf numFmtId="0" fontId="14" fillId="4" borderId="15" xfId="1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6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8" xfId="1" applyFont="1" applyFill="1" applyBorder="1" applyAlignment="1">
      <alignment horizontal="center" vertical="center" shrinkToFit="1"/>
    </xf>
    <xf numFmtId="165" fontId="16" fillId="0" borderId="1" xfId="1" applyNumberFormat="1" applyFont="1" applyFill="1" applyBorder="1" applyAlignment="1">
      <alignment horizontal="center" vertic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/>
    </xf>
    <xf numFmtId="165" fontId="16" fillId="0" borderId="7" xfId="1" applyNumberFormat="1" applyFont="1" applyFill="1" applyBorder="1" applyAlignment="1">
      <alignment horizontal="center" vertical="center"/>
    </xf>
    <xf numFmtId="165" fontId="16" fillId="0" borderId="8" xfId="1" applyNumberFormat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left" vertical="center"/>
    </xf>
    <xf numFmtId="0" fontId="16" fillId="0" borderId="17" xfId="1" applyFont="1" applyFill="1" applyBorder="1" applyAlignment="1">
      <alignment horizontal="left" vertical="center"/>
    </xf>
    <xf numFmtId="0" fontId="16" fillId="8" borderId="17" xfId="1" applyFont="1" applyFill="1" applyBorder="1" applyAlignment="1">
      <alignment horizontal="left" vertical="center"/>
    </xf>
    <xf numFmtId="0" fontId="16" fillId="8" borderId="20" xfId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/>
    </xf>
    <xf numFmtId="0" fontId="16" fillId="7" borderId="17" xfId="1" applyFont="1" applyFill="1" applyBorder="1" applyAlignment="1">
      <alignment horizontal="left" vertical="center"/>
    </xf>
    <xf numFmtId="0" fontId="16" fillId="7" borderId="20" xfId="1" applyFont="1" applyFill="1" applyBorder="1" applyAlignment="1">
      <alignment horizontal="left" vertical="center"/>
    </xf>
    <xf numFmtId="0" fontId="28" fillId="0" borderId="31" xfId="1" applyFont="1" applyBorder="1" applyAlignment="1">
      <alignment horizontal="center"/>
    </xf>
    <xf numFmtId="20" fontId="24" fillId="0" borderId="27" xfId="1" applyNumberFormat="1" applyFont="1" applyBorder="1" applyAlignment="1">
      <alignment horizontal="center"/>
    </xf>
    <xf numFmtId="0" fontId="24" fillId="0" borderId="27" xfId="1" applyFont="1" applyBorder="1" applyAlignment="1">
      <alignment horizontal="center"/>
    </xf>
    <xf numFmtId="45" fontId="24" fillId="0" borderId="27" xfId="1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4" fillId="2" borderId="11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" fillId="8" borderId="16" xfId="1" applyFont="1" applyFill="1" applyBorder="1" applyAlignment="1">
      <alignment horizontal="left" vertical="center" shrinkToFit="1"/>
    </xf>
    <xf numFmtId="0" fontId="16" fillId="8" borderId="17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16" fillId="0" borderId="17" xfId="1" applyFont="1" applyFill="1" applyBorder="1" applyAlignment="1">
      <alignment horizontal="left" vertical="center" shrinkToFit="1"/>
    </xf>
    <xf numFmtId="0" fontId="16" fillId="0" borderId="20" xfId="1" applyFont="1" applyFill="1" applyBorder="1" applyAlignment="1">
      <alignment horizontal="left" vertical="center" shrinkToFit="1"/>
    </xf>
    <xf numFmtId="0" fontId="14" fillId="2" borderId="15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left" vertical="center" shrinkToFit="1"/>
    </xf>
    <xf numFmtId="0" fontId="16" fillId="8" borderId="20" xfId="1" applyFont="1" applyFill="1" applyBorder="1" applyAlignment="1">
      <alignment horizontal="left" vertical="center" shrinkToFit="1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left" vertical="center" shrinkToFit="1"/>
    </xf>
    <xf numFmtId="0" fontId="1" fillId="0" borderId="44" xfId="1" applyBorder="1" applyAlignment="1">
      <alignment horizontal="left" vertical="center" shrinkToFit="1"/>
    </xf>
    <xf numFmtId="0" fontId="1" fillId="0" borderId="34" xfId="1" applyBorder="1" applyAlignment="1">
      <alignment horizontal="left" vertical="center" shrinkToFit="1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164" fontId="1" fillId="0" borderId="43" xfId="1" applyNumberFormat="1" applyBorder="1" applyAlignment="1">
      <alignment horizontal="center" vertical="center"/>
    </xf>
    <xf numFmtId="164" fontId="1" fillId="0" borderId="44" xfId="1" applyNumberFormat="1" applyBorder="1" applyAlignment="1">
      <alignment horizontal="center" vertical="center"/>
    </xf>
    <xf numFmtId="164" fontId="1" fillId="0" borderId="50" xfId="1" applyNumberForma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164" fontId="1" fillId="0" borderId="48" xfId="1" applyNumberFormat="1" applyBorder="1" applyAlignment="1">
      <alignment horizontal="center" vertical="center"/>
    </xf>
    <xf numFmtId="164" fontId="1" fillId="0" borderId="47" xfId="1" applyNumberFormat="1" applyBorder="1" applyAlignment="1">
      <alignment horizontal="center" vertical="center"/>
    </xf>
    <xf numFmtId="164" fontId="1" fillId="0" borderId="49" xfId="1" applyNumberFormat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64" fontId="1" fillId="0" borderId="39" xfId="1" applyNumberFormat="1" applyBorder="1" applyAlignment="1">
      <alignment horizontal="center" vertical="center"/>
    </xf>
    <xf numFmtId="164" fontId="1" fillId="0" borderId="40" xfId="1" applyNumberFormat="1" applyBorder="1" applyAlignment="1">
      <alignment horizontal="center" vertical="center"/>
    </xf>
    <xf numFmtId="164" fontId="1" fillId="0" borderId="46" xfId="1" applyNumberForma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3" xfId="1" applyBorder="1" applyAlignment="1">
      <alignment horizontal="left" vertical="center" shrinkToFit="1"/>
    </xf>
    <xf numFmtId="0" fontId="1" fillId="0" borderId="47" xfId="1" applyBorder="1" applyAlignment="1">
      <alignment horizontal="left" vertical="center" shrinkToFit="1"/>
    </xf>
    <xf numFmtId="0" fontId="1" fillId="0" borderId="24" xfId="1" applyBorder="1" applyAlignment="1">
      <alignment horizontal="left" vertical="center" shrinkToFit="1"/>
    </xf>
    <xf numFmtId="0" fontId="14" fillId="3" borderId="15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8" xfId="1" applyBorder="1" applyAlignment="1">
      <alignment horizontal="left" vertical="center" shrinkToFit="1"/>
    </xf>
    <xf numFmtId="0" fontId="1" fillId="0" borderId="45" xfId="1" applyBorder="1" applyAlignment="1">
      <alignment horizontal="left" vertical="center" shrinkToFit="1"/>
    </xf>
    <xf numFmtId="0" fontId="1" fillId="0" borderId="29" xfId="1" applyBorder="1" applyAlignment="1">
      <alignment horizontal="left" vertical="center" shrinkToFit="1"/>
    </xf>
    <xf numFmtId="0" fontId="16" fillId="0" borderId="43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20" fontId="16" fillId="0" borderId="44" xfId="1" applyNumberFormat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left" vertical="center" shrinkToFit="1"/>
    </xf>
    <xf numFmtId="0" fontId="16" fillId="0" borderId="32" xfId="1" applyFont="1" applyFill="1" applyBorder="1" applyAlignment="1">
      <alignment horizontal="left" vertical="center" shrinkToFit="1"/>
    </xf>
    <xf numFmtId="0" fontId="16" fillId="0" borderId="33" xfId="1" applyFont="1" applyFill="1" applyBorder="1" applyAlignment="1">
      <alignment horizontal="left" vertical="center" shrinkToFit="1"/>
    </xf>
    <xf numFmtId="0" fontId="17" fillId="0" borderId="34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33" xfId="1" applyFont="1" applyFill="1" applyBorder="1" applyAlignment="1">
      <alignment horizontal="center" vertical="center"/>
    </xf>
    <xf numFmtId="0" fontId="17" fillId="0" borderId="35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41" xfId="1" applyFont="1" applyFill="1" applyBorder="1" applyAlignment="1">
      <alignment horizontal="center" vertical="center"/>
    </xf>
    <xf numFmtId="20" fontId="16" fillId="0" borderId="41" xfId="1" applyNumberFormat="1" applyFont="1" applyFill="1" applyBorder="1" applyAlignment="1">
      <alignment horizontal="center" vertical="center"/>
    </xf>
    <xf numFmtId="20" fontId="16" fillId="0" borderId="42" xfId="1" applyNumberFormat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left" vertical="center" shrinkToFit="1"/>
    </xf>
    <xf numFmtId="0" fontId="16" fillId="0" borderId="18" xfId="1" applyFont="1" applyFill="1" applyBorder="1" applyAlignment="1">
      <alignment horizontal="left" vertical="center" shrinkToFit="1"/>
    </xf>
    <xf numFmtId="0" fontId="17" fillId="0" borderId="19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vertical="center"/>
    </xf>
    <xf numFmtId="0" fontId="14" fillId="3" borderId="14" xfId="1" applyFont="1" applyFill="1" applyBorder="1" applyAlignment="1">
      <alignment vertical="center"/>
    </xf>
    <xf numFmtId="0" fontId="9" fillId="0" borderId="7" xfId="1" applyFont="1" applyBorder="1" applyAlignment="1">
      <alignment horizontal="left" shrinkToFit="1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9" fillId="0" borderId="0" xfId="1" applyFont="1" applyBorder="1" applyAlignment="1">
      <alignment horizontal="left" shrinkToFit="1"/>
    </xf>
    <xf numFmtId="0" fontId="16" fillId="0" borderId="0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2" fillId="3" borderId="15" xfId="1" applyFont="1" applyFill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12" fillId="3" borderId="14" xfId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6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NumberFormat="1" applyFont="1" applyBorder="1" applyAlignment="1">
      <alignment horizontal="left" shrinkToFit="1"/>
    </xf>
    <xf numFmtId="0" fontId="9" fillId="0" borderId="3" xfId="1" applyNumberFormat="1" applyFont="1" applyBorder="1" applyAlignment="1">
      <alignment horizontal="left" shrinkToFit="1"/>
    </xf>
    <xf numFmtId="0" fontId="17" fillId="0" borderId="2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/>
    </xf>
    <xf numFmtId="0" fontId="35" fillId="0" borderId="32" xfId="2" applyFont="1" applyBorder="1" applyAlignment="1">
      <alignment horizontal="center"/>
    </xf>
    <xf numFmtId="0" fontId="35" fillId="0" borderId="35" xfId="2" applyFont="1" applyBorder="1" applyAlignment="1">
      <alignment horizontal="center"/>
    </xf>
    <xf numFmtId="0" fontId="17" fillId="0" borderId="1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shrinkToFit="1"/>
    </xf>
    <xf numFmtId="0" fontId="16" fillId="0" borderId="3" xfId="2" applyFont="1" applyFill="1" applyBorder="1" applyAlignment="1">
      <alignment horizontal="center" vertical="center" shrinkToFit="1"/>
    </xf>
    <xf numFmtId="0" fontId="16" fillId="0" borderId="6" xfId="2" applyFont="1" applyFill="1" applyBorder="1" applyAlignment="1">
      <alignment horizontal="center" vertical="center" shrinkToFit="1"/>
    </xf>
    <xf numFmtId="0" fontId="16" fillId="0" borderId="8" xfId="2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center" vertical="center"/>
    </xf>
    <xf numFmtId="165" fontId="16" fillId="0" borderId="2" xfId="2" applyNumberFormat="1" applyFont="1" applyFill="1" applyBorder="1" applyAlignment="1">
      <alignment horizontal="center" vertical="center"/>
    </xf>
    <xf numFmtId="165" fontId="16" fillId="0" borderId="3" xfId="2" applyNumberFormat="1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7" xfId="2" applyNumberFormat="1" applyFont="1" applyFill="1" applyBorder="1" applyAlignment="1">
      <alignment horizontal="center" vertical="center"/>
    </xf>
    <xf numFmtId="165" fontId="16" fillId="0" borderId="8" xfId="2" applyNumberFormat="1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left" vertical="center"/>
    </xf>
    <xf numFmtId="0" fontId="16" fillId="0" borderId="17" xfId="2" applyFont="1" applyFill="1" applyBorder="1" applyAlignment="1">
      <alignment horizontal="left" vertical="center"/>
    </xf>
    <xf numFmtId="0" fontId="1" fillId="0" borderId="17" xfId="2" applyFont="1" applyFill="1" applyBorder="1" applyAlignment="1">
      <alignment horizontal="left" vertical="center"/>
    </xf>
    <xf numFmtId="0" fontId="16" fillId="0" borderId="20" xfId="2" applyFont="1" applyFill="1" applyBorder="1" applyAlignment="1">
      <alignment horizontal="left" vertical="center"/>
    </xf>
    <xf numFmtId="0" fontId="34" fillId="0" borderId="0" xfId="2" applyFont="1" applyAlignment="1">
      <alignment horizontal="center"/>
    </xf>
    <xf numFmtId="0" fontId="14" fillId="2" borderId="9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 3" xfId="2"/>
  </cellStyles>
  <dxfs count="50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1</xdr:row>
      <xdr:rowOff>0</xdr:rowOff>
    </xdr:from>
    <xdr:to>
      <xdr:col>52</xdr:col>
      <xdr:colOff>76540</xdr:colOff>
      <xdr:row>7</xdr:row>
      <xdr:rowOff>136071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5250"/>
          <a:ext cx="1219540" cy="1450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39</xdr:row>
          <xdr:rowOff>85725</xdr:rowOff>
        </xdr:from>
        <xdr:to>
          <xdr:col>33</xdr:col>
          <xdr:colOff>85725</xdr:colOff>
          <xdr:row>41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EF51"/>
  <sheetViews>
    <sheetView showGridLines="0" tabSelected="1" zoomScale="150" zoomScaleNormal="50" workbookViewId="0">
      <selection activeCell="AW42" sqref="AW42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20" customWidth="1"/>
    <col min="57" max="57" width="1.7109375" style="21" customWidth="1"/>
    <col min="58" max="58" width="2.85546875" style="21" customWidth="1"/>
    <col min="59" max="59" width="2.140625" style="21" customWidth="1"/>
    <col min="60" max="60" width="2.85546875" style="21" customWidth="1"/>
    <col min="61" max="64" width="1.7109375" style="21" customWidth="1"/>
    <col min="65" max="65" width="6.28515625" style="21" bestFit="1" customWidth="1"/>
    <col min="66" max="66" width="2.28515625" style="21" customWidth="1"/>
    <col min="67" max="68" width="2.28515625" style="21" bestFit="1" customWidth="1"/>
    <col min="69" max="69" width="2.28515625" style="21" customWidth="1"/>
    <col min="70" max="70" width="2.5703125" style="21" customWidth="1"/>
    <col min="71" max="71" width="2.85546875" style="21" bestFit="1" customWidth="1"/>
    <col min="72" max="72" width="5.7109375" style="21" customWidth="1"/>
    <col min="73" max="73" width="18.5703125" style="21" bestFit="1" customWidth="1"/>
    <col min="74" max="74" width="2" style="22" bestFit="1" customWidth="1"/>
    <col min="75" max="80" width="5.7109375" style="22" customWidth="1"/>
    <col min="81" max="99" width="5.7109375" style="20" customWidth="1"/>
    <col min="100" max="115" width="1.7109375" style="23" customWidth="1"/>
    <col min="116" max="116" width="1.7109375" style="24" customWidth="1"/>
    <col min="117" max="256" width="1.7109375" style="19"/>
    <col min="257" max="313" width="1.7109375" style="19" customWidth="1"/>
    <col min="314" max="314" width="2.85546875" style="19" customWidth="1"/>
    <col min="315" max="315" width="2.140625" style="19" customWidth="1"/>
    <col min="316" max="316" width="2.85546875" style="19" customWidth="1"/>
    <col min="317" max="320" width="1.7109375" style="19" customWidth="1"/>
    <col min="321" max="321" width="6.28515625" style="19" bestFit="1" customWidth="1"/>
    <col min="322" max="322" width="2.28515625" style="19" customWidth="1"/>
    <col min="323" max="324" width="2.28515625" style="19" bestFit="1" customWidth="1"/>
    <col min="325" max="325" width="2.28515625" style="19" customWidth="1"/>
    <col min="326" max="326" width="2.5703125" style="19" customWidth="1"/>
    <col min="327" max="327" width="2.85546875" style="19" bestFit="1" customWidth="1"/>
    <col min="328" max="328" width="5.7109375" style="19" customWidth="1"/>
    <col min="329" max="329" width="18.5703125" style="19" bestFit="1" customWidth="1"/>
    <col min="330" max="330" width="2" style="19" bestFit="1" customWidth="1"/>
    <col min="331" max="355" width="5.7109375" style="19" customWidth="1"/>
    <col min="356" max="372" width="1.7109375" style="19" customWidth="1"/>
    <col min="373" max="512" width="1.7109375" style="19"/>
    <col min="513" max="569" width="1.7109375" style="19" customWidth="1"/>
    <col min="570" max="570" width="2.85546875" style="19" customWidth="1"/>
    <col min="571" max="571" width="2.140625" style="19" customWidth="1"/>
    <col min="572" max="572" width="2.85546875" style="19" customWidth="1"/>
    <col min="573" max="576" width="1.7109375" style="19" customWidth="1"/>
    <col min="577" max="577" width="6.28515625" style="19" bestFit="1" customWidth="1"/>
    <col min="578" max="578" width="2.28515625" style="19" customWidth="1"/>
    <col min="579" max="580" width="2.28515625" style="19" bestFit="1" customWidth="1"/>
    <col min="581" max="581" width="2.28515625" style="19" customWidth="1"/>
    <col min="582" max="582" width="2.5703125" style="19" customWidth="1"/>
    <col min="583" max="583" width="2.85546875" style="19" bestFit="1" customWidth="1"/>
    <col min="584" max="584" width="5.7109375" style="19" customWidth="1"/>
    <col min="585" max="585" width="18.5703125" style="19" bestFit="1" customWidth="1"/>
    <col min="586" max="586" width="2" style="19" bestFit="1" customWidth="1"/>
    <col min="587" max="611" width="5.7109375" style="19" customWidth="1"/>
    <col min="612" max="628" width="1.7109375" style="19" customWidth="1"/>
    <col min="629" max="768" width="1.7109375" style="19"/>
    <col min="769" max="825" width="1.7109375" style="19" customWidth="1"/>
    <col min="826" max="826" width="2.85546875" style="19" customWidth="1"/>
    <col min="827" max="827" width="2.140625" style="19" customWidth="1"/>
    <col min="828" max="828" width="2.85546875" style="19" customWidth="1"/>
    <col min="829" max="832" width="1.7109375" style="19" customWidth="1"/>
    <col min="833" max="833" width="6.28515625" style="19" bestFit="1" customWidth="1"/>
    <col min="834" max="834" width="2.28515625" style="19" customWidth="1"/>
    <col min="835" max="836" width="2.28515625" style="19" bestFit="1" customWidth="1"/>
    <col min="837" max="837" width="2.28515625" style="19" customWidth="1"/>
    <col min="838" max="838" width="2.5703125" style="19" customWidth="1"/>
    <col min="839" max="839" width="2.85546875" style="19" bestFit="1" customWidth="1"/>
    <col min="840" max="840" width="5.7109375" style="19" customWidth="1"/>
    <col min="841" max="841" width="18.5703125" style="19" bestFit="1" customWidth="1"/>
    <col min="842" max="842" width="2" style="19" bestFit="1" customWidth="1"/>
    <col min="843" max="867" width="5.7109375" style="19" customWidth="1"/>
    <col min="868" max="884" width="1.7109375" style="19" customWidth="1"/>
    <col min="885" max="1024" width="1.7109375" style="19"/>
    <col min="1025" max="1081" width="1.7109375" style="19" customWidth="1"/>
    <col min="1082" max="1082" width="2.85546875" style="19" customWidth="1"/>
    <col min="1083" max="1083" width="2.140625" style="19" customWidth="1"/>
    <col min="1084" max="1084" width="2.85546875" style="19" customWidth="1"/>
    <col min="1085" max="1088" width="1.7109375" style="19" customWidth="1"/>
    <col min="1089" max="1089" width="6.28515625" style="19" bestFit="1" customWidth="1"/>
    <col min="1090" max="1090" width="2.28515625" style="19" customWidth="1"/>
    <col min="1091" max="1092" width="2.28515625" style="19" bestFit="1" customWidth="1"/>
    <col min="1093" max="1093" width="2.28515625" style="19" customWidth="1"/>
    <col min="1094" max="1094" width="2.5703125" style="19" customWidth="1"/>
    <col min="1095" max="1095" width="2.85546875" style="19" bestFit="1" customWidth="1"/>
    <col min="1096" max="1096" width="5.7109375" style="19" customWidth="1"/>
    <col min="1097" max="1097" width="18.5703125" style="19" bestFit="1" customWidth="1"/>
    <col min="1098" max="1098" width="2" style="19" bestFit="1" customWidth="1"/>
    <col min="1099" max="1123" width="5.7109375" style="19" customWidth="1"/>
    <col min="1124" max="1140" width="1.7109375" style="19" customWidth="1"/>
    <col min="1141" max="1280" width="1.7109375" style="19"/>
    <col min="1281" max="1337" width="1.7109375" style="19" customWidth="1"/>
    <col min="1338" max="1338" width="2.85546875" style="19" customWidth="1"/>
    <col min="1339" max="1339" width="2.140625" style="19" customWidth="1"/>
    <col min="1340" max="1340" width="2.85546875" style="19" customWidth="1"/>
    <col min="1341" max="1344" width="1.7109375" style="19" customWidth="1"/>
    <col min="1345" max="1345" width="6.28515625" style="19" bestFit="1" customWidth="1"/>
    <col min="1346" max="1346" width="2.28515625" style="19" customWidth="1"/>
    <col min="1347" max="1348" width="2.28515625" style="19" bestFit="1" customWidth="1"/>
    <col min="1349" max="1349" width="2.28515625" style="19" customWidth="1"/>
    <col min="1350" max="1350" width="2.5703125" style="19" customWidth="1"/>
    <col min="1351" max="1351" width="2.85546875" style="19" bestFit="1" customWidth="1"/>
    <col min="1352" max="1352" width="5.7109375" style="19" customWidth="1"/>
    <col min="1353" max="1353" width="18.5703125" style="19" bestFit="1" customWidth="1"/>
    <col min="1354" max="1354" width="2" style="19" bestFit="1" customWidth="1"/>
    <col min="1355" max="1379" width="5.7109375" style="19" customWidth="1"/>
    <col min="1380" max="1396" width="1.7109375" style="19" customWidth="1"/>
    <col min="1397" max="1536" width="1.7109375" style="19"/>
    <col min="1537" max="1593" width="1.7109375" style="19" customWidth="1"/>
    <col min="1594" max="1594" width="2.85546875" style="19" customWidth="1"/>
    <col min="1595" max="1595" width="2.140625" style="19" customWidth="1"/>
    <col min="1596" max="1596" width="2.85546875" style="19" customWidth="1"/>
    <col min="1597" max="1600" width="1.7109375" style="19" customWidth="1"/>
    <col min="1601" max="1601" width="6.28515625" style="19" bestFit="1" customWidth="1"/>
    <col min="1602" max="1602" width="2.28515625" style="19" customWidth="1"/>
    <col min="1603" max="1604" width="2.28515625" style="19" bestFit="1" customWidth="1"/>
    <col min="1605" max="1605" width="2.28515625" style="19" customWidth="1"/>
    <col min="1606" max="1606" width="2.5703125" style="19" customWidth="1"/>
    <col min="1607" max="1607" width="2.85546875" style="19" bestFit="1" customWidth="1"/>
    <col min="1608" max="1608" width="5.7109375" style="19" customWidth="1"/>
    <col min="1609" max="1609" width="18.5703125" style="19" bestFit="1" customWidth="1"/>
    <col min="1610" max="1610" width="2" style="19" bestFit="1" customWidth="1"/>
    <col min="1611" max="1635" width="5.7109375" style="19" customWidth="1"/>
    <col min="1636" max="1652" width="1.7109375" style="19" customWidth="1"/>
    <col min="1653" max="1792" width="1.7109375" style="19"/>
    <col min="1793" max="1849" width="1.7109375" style="19" customWidth="1"/>
    <col min="1850" max="1850" width="2.85546875" style="19" customWidth="1"/>
    <col min="1851" max="1851" width="2.140625" style="19" customWidth="1"/>
    <col min="1852" max="1852" width="2.85546875" style="19" customWidth="1"/>
    <col min="1853" max="1856" width="1.7109375" style="19" customWidth="1"/>
    <col min="1857" max="1857" width="6.28515625" style="19" bestFit="1" customWidth="1"/>
    <col min="1858" max="1858" width="2.28515625" style="19" customWidth="1"/>
    <col min="1859" max="1860" width="2.28515625" style="19" bestFit="1" customWidth="1"/>
    <col min="1861" max="1861" width="2.28515625" style="19" customWidth="1"/>
    <col min="1862" max="1862" width="2.5703125" style="19" customWidth="1"/>
    <col min="1863" max="1863" width="2.85546875" style="19" bestFit="1" customWidth="1"/>
    <col min="1864" max="1864" width="5.7109375" style="19" customWidth="1"/>
    <col min="1865" max="1865" width="18.5703125" style="19" bestFit="1" customWidth="1"/>
    <col min="1866" max="1866" width="2" style="19" bestFit="1" customWidth="1"/>
    <col min="1867" max="1891" width="5.7109375" style="19" customWidth="1"/>
    <col min="1892" max="1908" width="1.7109375" style="19" customWidth="1"/>
    <col min="1909" max="2048" width="1.7109375" style="19"/>
    <col min="2049" max="2105" width="1.7109375" style="19" customWidth="1"/>
    <col min="2106" max="2106" width="2.85546875" style="19" customWidth="1"/>
    <col min="2107" max="2107" width="2.140625" style="19" customWidth="1"/>
    <col min="2108" max="2108" width="2.85546875" style="19" customWidth="1"/>
    <col min="2109" max="2112" width="1.7109375" style="19" customWidth="1"/>
    <col min="2113" max="2113" width="6.28515625" style="19" bestFit="1" customWidth="1"/>
    <col min="2114" max="2114" width="2.28515625" style="19" customWidth="1"/>
    <col min="2115" max="2116" width="2.28515625" style="19" bestFit="1" customWidth="1"/>
    <col min="2117" max="2117" width="2.28515625" style="19" customWidth="1"/>
    <col min="2118" max="2118" width="2.5703125" style="19" customWidth="1"/>
    <col min="2119" max="2119" width="2.85546875" style="19" bestFit="1" customWidth="1"/>
    <col min="2120" max="2120" width="5.7109375" style="19" customWidth="1"/>
    <col min="2121" max="2121" width="18.5703125" style="19" bestFit="1" customWidth="1"/>
    <col min="2122" max="2122" width="2" style="19" bestFit="1" customWidth="1"/>
    <col min="2123" max="2147" width="5.7109375" style="19" customWidth="1"/>
    <col min="2148" max="2164" width="1.7109375" style="19" customWidth="1"/>
    <col min="2165" max="2304" width="1.7109375" style="19"/>
    <col min="2305" max="2361" width="1.7109375" style="19" customWidth="1"/>
    <col min="2362" max="2362" width="2.85546875" style="19" customWidth="1"/>
    <col min="2363" max="2363" width="2.140625" style="19" customWidth="1"/>
    <col min="2364" max="2364" width="2.85546875" style="19" customWidth="1"/>
    <col min="2365" max="2368" width="1.7109375" style="19" customWidth="1"/>
    <col min="2369" max="2369" width="6.28515625" style="19" bestFit="1" customWidth="1"/>
    <col min="2370" max="2370" width="2.28515625" style="19" customWidth="1"/>
    <col min="2371" max="2372" width="2.28515625" style="19" bestFit="1" customWidth="1"/>
    <col min="2373" max="2373" width="2.28515625" style="19" customWidth="1"/>
    <col min="2374" max="2374" width="2.5703125" style="19" customWidth="1"/>
    <col min="2375" max="2375" width="2.85546875" style="19" bestFit="1" customWidth="1"/>
    <col min="2376" max="2376" width="5.7109375" style="19" customWidth="1"/>
    <col min="2377" max="2377" width="18.5703125" style="19" bestFit="1" customWidth="1"/>
    <col min="2378" max="2378" width="2" style="19" bestFit="1" customWidth="1"/>
    <col min="2379" max="2403" width="5.7109375" style="19" customWidth="1"/>
    <col min="2404" max="2420" width="1.7109375" style="19" customWidth="1"/>
    <col min="2421" max="2560" width="1.7109375" style="19"/>
    <col min="2561" max="2617" width="1.7109375" style="19" customWidth="1"/>
    <col min="2618" max="2618" width="2.85546875" style="19" customWidth="1"/>
    <col min="2619" max="2619" width="2.140625" style="19" customWidth="1"/>
    <col min="2620" max="2620" width="2.85546875" style="19" customWidth="1"/>
    <col min="2621" max="2624" width="1.7109375" style="19" customWidth="1"/>
    <col min="2625" max="2625" width="6.28515625" style="19" bestFit="1" customWidth="1"/>
    <col min="2626" max="2626" width="2.28515625" style="19" customWidth="1"/>
    <col min="2627" max="2628" width="2.28515625" style="19" bestFit="1" customWidth="1"/>
    <col min="2629" max="2629" width="2.28515625" style="19" customWidth="1"/>
    <col min="2630" max="2630" width="2.5703125" style="19" customWidth="1"/>
    <col min="2631" max="2631" width="2.85546875" style="19" bestFit="1" customWidth="1"/>
    <col min="2632" max="2632" width="5.7109375" style="19" customWidth="1"/>
    <col min="2633" max="2633" width="18.5703125" style="19" bestFit="1" customWidth="1"/>
    <col min="2634" max="2634" width="2" style="19" bestFit="1" customWidth="1"/>
    <col min="2635" max="2659" width="5.7109375" style="19" customWidth="1"/>
    <col min="2660" max="2676" width="1.7109375" style="19" customWidth="1"/>
    <col min="2677" max="2816" width="1.7109375" style="19"/>
    <col min="2817" max="2873" width="1.7109375" style="19" customWidth="1"/>
    <col min="2874" max="2874" width="2.85546875" style="19" customWidth="1"/>
    <col min="2875" max="2875" width="2.140625" style="19" customWidth="1"/>
    <col min="2876" max="2876" width="2.85546875" style="19" customWidth="1"/>
    <col min="2877" max="2880" width="1.7109375" style="19" customWidth="1"/>
    <col min="2881" max="2881" width="6.28515625" style="19" bestFit="1" customWidth="1"/>
    <col min="2882" max="2882" width="2.28515625" style="19" customWidth="1"/>
    <col min="2883" max="2884" width="2.28515625" style="19" bestFit="1" customWidth="1"/>
    <col min="2885" max="2885" width="2.28515625" style="19" customWidth="1"/>
    <col min="2886" max="2886" width="2.5703125" style="19" customWidth="1"/>
    <col min="2887" max="2887" width="2.85546875" style="19" bestFit="1" customWidth="1"/>
    <col min="2888" max="2888" width="5.7109375" style="19" customWidth="1"/>
    <col min="2889" max="2889" width="18.5703125" style="19" bestFit="1" customWidth="1"/>
    <col min="2890" max="2890" width="2" style="19" bestFit="1" customWidth="1"/>
    <col min="2891" max="2915" width="5.7109375" style="19" customWidth="1"/>
    <col min="2916" max="2932" width="1.7109375" style="19" customWidth="1"/>
    <col min="2933" max="3072" width="1.7109375" style="19"/>
    <col min="3073" max="3129" width="1.7109375" style="19" customWidth="1"/>
    <col min="3130" max="3130" width="2.85546875" style="19" customWidth="1"/>
    <col min="3131" max="3131" width="2.140625" style="19" customWidth="1"/>
    <col min="3132" max="3132" width="2.85546875" style="19" customWidth="1"/>
    <col min="3133" max="3136" width="1.7109375" style="19" customWidth="1"/>
    <col min="3137" max="3137" width="6.28515625" style="19" bestFit="1" customWidth="1"/>
    <col min="3138" max="3138" width="2.28515625" style="19" customWidth="1"/>
    <col min="3139" max="3140" width="2.28515625" style="19" bestFit="1" customWidth="1"/>
    <col min="3141" max="3141" width="2.28515625" style="19" customWidth="1"/>
    <col min="3142" max="3142" width="2.5703125" style="19" customWidth="1"/>
    <col min="3143" max="3143" width="2.85546875" style="19" bestFit="1" customWidth="1"/>
    <col min="3144" max="3144" width="5.7109375" style="19" customWidth="1"/>
    <col min="3145" max="3145" width="18.5703125" style="19" bestFit="1" customWidth="1"/>
    <col min="3146" max="3146" width="2" style="19" bestFit="1" customWidth="1"/>
    <col min="3147" max="3171" width="5.7109375" style="19" customWidth="1"/>
    <col min="3172" max="3188" width="1.7109375" style="19" customWidth="1"/>
    <col min="3189" max="3328" width="1.7109375" style="19"/>
    <col min="3329" max="3385" width="1.7109375" style="19" customWidth="1"/>
    <col min="3386" max="3386" width="2.85546875" style="19" customWidth="1"/>
    <col min="3387" max="3387" width="2.140625" style="19" customWidth="1"/>
    <col min="3388" max="3388" width="2.85546875" style="19" customWidth="1"/>
    <col min="3389" max="3392" width="1.7109375" style="19" customWidth="1"/>
    <col min="3393" max="3393" width="6.28515625" style="19" bestFit="1" customWidth="1"/>
    <col min="3394" max="3394" width="2.28515625" style="19" customWidth="1"/>
    <col min="3395" max="3396" width="2.28515625" style="19" bestFit="1" customWidth="1"/>
    <col min="3397" max="3397" width="2.28515625" style="19" customWidth="1"/>
    <col min="3398" max="3398" width="2.5703125" style="19" customWidth="1"/>
    <col min="3399" max="3399" width="2.85546875" style="19" bestFit="1" customWidth="1"/>
    <col min="3400" max="3400" width="5.7109375" style="19" customWidth="1"/>
    <col min="3401" max="3401" width="18.5703125" style="19" bestFit="1" customWidth="1"/>
    <col min="3402" max="3402" width="2" style="19" bestFit="1" customWidth="1"/>
    <col min="3403" max="3427" width="5.7109375" style="19" customWidth="1"/>
    <col min="3428" max="3444" width="1.7109375" style="19" customWidth="1"/>
    <col min="3445" max="3584" width="1.7109375" style="19"/>
    <col min="3585" max="3641" width="1.7109375" style="19" customWidth="1"/>
    <col min="3642" max="3642" width="2.85546875" style="19" customWidth="1"/>
    <col min="3643" max="3643" width="2.140625" style="19" customWidth="1"/>
    <col min="3644" max="3644" width="2.85546875" style="19" customWidth="1"/>
    <col min="3645" max="3648" width="1.7109375" style="19" customWidth="1"/>
    <col min="3649" max="3649" width="6.28515625" style="19" bestFit="1" customWidth="1"/>
    <col min="3650" max="3650" width="2.28515625" style="19" customWidth="1"/>
    <col min="3651" max="3652" width="2.28515625" style="19" bestFit="1" customWidth="1"/>
    <col min="3653" max="3653" width="2.28515625" style="19" customWidth="1"/>
    <col min="3654" max="3654" width="2.5703125" style="19" customWidth="1"/>
    <col min="3655" max="3655" width="2.85546875" style="19" bestFit="1" customWidth="1"/>
    <col min="3656" max="3656" width="5.7109375" style="19" customWidth="1"/>
    <col min="3657" max="3657" width="18.5703125" style="19" bestFit="1" customWidth="1"/>
    <col min="3658" max="3658" width="2" style="19" bestFit="1" customWidth="1"/>
    <col min="3659" max="3683" width="5.7109375" style="19" customWidth="1"/>
    <col min="3684" max="3700" width="1.7109375" style="19" customWidth="1"/>
    <col min="3701" max="3840" width="1.7109375" style="19"/>
    <col min="3841" max="3897" width="1.7109375" style="19" customWidth="1"/>
    <col min="3898" max="3898" width="2.85546875" style="19" customWidth="1"/>
    <col min="3899" max="3899" width="2.140625" style="19" customWidth="1"/>
    <col min="3900" max="3900" width="2.85546875" style="19" customWidth="1"/>
    <col min="3901" max="3904" width="1.7109375" style="19" customWidth="1"/>
    <col min="3905" max="3905" width="6.28515625" style="19" bestFit="1" customWidth="1"/>
    <col min="3906" max="3906" width="2.28515625" style="19" customWidth="1"/>
    <col min="3907" max="3908" width="2.28515625" style="19" bestFit="1" customWidth="1"/>
    <col min="3909" max="3909" width="2.28515625" style="19" customWidth="1"/>
    <col min="3910" max="3910" width="2.5703125" style="19" customWidth="1"/>
    <col min="3911" max="3911" width="2.85546875" style="19" bestFit="1" customWidth="1"/>
    <col min="3912" max="3912" width="5.7109375" style="19" customWidth="1"/>
    <col min="3913" max="3913" width="18.5703125" style="19" bestFit="1" customWidth="1"/>
    <col min="3914" max="3914" width="2" style="19" bestFit="1" customWidth="1"/>
    <col min="3915" max="3939" width="5.7109375" style="19" customWidth="1"/>
    <col min="3940" max="3956" width="1.7109375" style="19" customWidth="1"/>
    <col min="3957" max="4096" width="1.7109375" style="19"/>
    <col min="4097" max="4153" width="1.7109375" style="19" customWidth="1"/>
    <col min="4154" max="4154" width="2.85546875" style="19" customWidth="1"/>
    <col min="4155" max="4155" width="2.140625" style="19" customWidth="1"/>
    <col min="4156" max="4156" width="2.85546875" style="19" customWidth="1"/>
    <col min="4157" max="4160" width="1.7109375" style="19" customWidth="1"/>
    <col min="4161" max="4161" width="6.28515625" style="19" bestFit="1" customWidth="1"/>
    <col min="4162" max="4162" width="2.28515625" style="19" customWidth="1"/>
    <col min="4163" max="4164" width="2.28515625" style="19" bestFit="1" customWidth="1"/>
    <col min="4165" max="4165" width="2.28515625" style="19" customWidth="1"/>
    <col min="4166" max="4166" width="2.5703125" style="19" customWidth="1"/>
    <col min="4167" max="4167" width="2.85546875" style="19" bestFit="1" customWidth="1"/>
    <col min="4168" max="4168" width="5.7109375" style="19" customWidth="1"/>
    <col min="4169" max="4169" width="18.5703125" style="19" bestFit="1" customWidth="1"/>
    <col min="4170" max="4170" width="2" style="19" bestFit="1" customWidth="1"/>
    <col min="4171" max="4195" width="5.7109375" style="19" customWidth="1"/>
    <col min="4196" max="4212" width="1.7109375" style="19" customWidth="1"/>
    <col min="4213" max="4352" width="1.7109375" style="19"/>
    <col min="4353" max="4409" width="1.7109375" style="19" customWidth="1"/>
    <col min="4410" max="4410" width="2.85546875" style="19" customWidth="1"/>
    <col min="4411" max="4411" width="2.140625" style="19" customWidth="1"/>
    <col min="4412" max="4412" width="2.85546875" style="19" customWidth="1"/>
    <col min="4413" max="4416" width="1.7109375" style="19" customWidth="1"/>
    <col min="4417" max="4417" width="6.28515625" style="19" bestFit="1" customWidth="1"/>
    <col min="4418" max="4418" width="2.28515625" style="19" customWidth="1"/>
    <col min="4419" max="4420" width="2.28515625" style="19" bestFit="1" customWidth="1"/>
    <col min="4421" max="4421" width="2.28515625" style="19" customWidth="1"/>
    <col min="4422" max="4422" width="2.5703125" style="19" customWidth="1"/>
    <col min="4423" max="4423" width="2.85546875" style="19" bestFit="1" customWidth="1"/>
    <col min="4424" max="4424" width="5.7109375" style="19" customWidth="1"/>
    <col min="4425" max="4425" width="18.5703125" style="19" bestFit="1" customWidth="1"/>
    <col min="4426" max="4426" width="2" style="19" bestFit="1" customWidth="1"/>
    <col min="4427" max="4451" width="5.7109375" style="19" customWidth="1"/>
    <col min="4452" max="4468" width="1.7109375" style="19" customWidth="1"/>
    <col min="4469" max="4608" width="1.7109375" style="19"/>
    <col min="4609" max="4665" width="1.7109375" style="19" customWidth="1"/>
    <col min="4666" max="4666" width="2.85546875" style="19" customWidth="1"/>
    <col min="4667" max="4667" width="2.140625" style="19" customWidth="1"/>
    <col min="4668" max="4668" width="2.85546875" style="19" customWidth="1"/>
    <col min="4669" max="4672" width="1.7109375" style="19" customWidth="1"/>
    <col min="4673" max="4673" width="6.28515625" style="19" bestFit="1" customWidth="1"/>
    <col min="4674" max="4674" width="2.28515625" style="19" customWidth="1"/>
    <col min="4675" max="4676" width="2.28515625" style="19" bestFit="1" customWidth="1"/>
    <col min="4677" max="4677" width="2.28515625" style="19" customWidth="1"/>
    <col min="4678" max="4678" width="2.5703125" style="19" customWidth="1"/>
    <col min="4679" max="4679" width="2.85546875" style="19" bestFit="1" customWidth="1"/>
    <col min="4680" max="4680" width="5.7109375" style="19" customWidth="1"/>
    <col min="4681" max="4681" width="18.5703125" style="19" bestFit="1" customWidth="1"/>
    <col min="4682" max="4682" width="2" style="19" bestFit="1" customWidth="1"/>
    <col min="4683" max="4707" width="5.7109375" style="19" customWidth="1"/>
    <col min="4708" max="4724" width="1.7109375" style="19" customWidth="1"/>
    <col min="4725" max="4864" width="1.7109375" style="19"/>
    <col min="4865" max="4921" width="1.7109375" style="19" customWidth="1"/>
    <col min="4922" max="4922" width="2.85546875" style="19" customWidth="1"/>
    <col min="4923" max="4923" width="2.140625" style="19" customWidth="1"/>
    <col min="4924" max="4924" width="2.85546875" style="19" customWidth="1"/>
    <col min="4925" max="4928" width="1.7109375" style="19" customWidth="1"/>
    <col min="4929" max="4929" width="6.28515625" style="19" bestFit="1" customWidth="1"/>
    <col min="4930" max="4930" width="2.28515625" style="19" customWidth="1"/>
    <col min="4931" max="4932" width="2.28515625" style="19" bestFit="1" customWidth="1"/>
    <col min="4933" max="4933" width="2.28515625" style="19" customWidth="1"/>
    <col min="4934" max="4934" width="2.5703125" style="19" customWidth="1"/>
    <col min="4935" max="4935" width="2.85546875" style="19" bestFit="1" customWidth="1"/>
    <col min="4936" max="4936" width="5.7109375" style="19" customWidth="1"/>
    <col min="4937" max="4937" width="18.5703125" style="19" bestFit="1" customWidth="1"/>
    <col min="4938" max="4938" width="2" style="19" bestFit="1" customWidth="1"/>
    <col min="4939" max="4963" width="5.7109375" style="19" customWidth="1"/>
    <col min="4964" max="4980" width="1.7109375" style="19" customWidth="1"/>
    <col min="4981" max="5120" width="1.7109375" style="19"/>
    <col min="5121" max="5177" width="1.7109375" style="19" customWidth="1"/>
    <col min="5178" max="5178" width="2.85546875" style="19" customWidth="1"/>
    <col min="5179" max="5179" width="2.140625" style="19" customWidth="1"/>
    <col min="5180" max="5180" width="2.85546875" style="19" customWidth="1"/>
    <col min="5181" max="5184" width="1.7109375" style="19" customWidth="1"/>
    <col min="5185" max="5185" width="6.28515625" style="19" bestFit="1" customWidth="1"/>
    <col min="5186" max="5186" width="2.28515625" style="19" customWidth="1"/>
    <col min="5187" max="5188" width="2.28515625" style="19" bestFit="1" customWidth="1"/>
    <col min="5189" max="5189" width="2.28515625" style="19" customWidth="1"/>
    <col min="5190" max="5190" width="2.5703125" style="19" customWidth="1"/>
    <col min="5191" max="5191" width="2.85546875" style="19" bestFit="1" customWidth="1"/>
    <col min="5192" max="5192" width="5.7109375" style="19" customWidth="1"/>
    <col min="5193" max="5193" width="18.5703125" style="19" bestFit="1" customWidth="1"/>
    <col min="5194" max="5194" width="2" style="19" bestFit="1" customWidth="1"/>
    <col min="5195" max="5219" width="5.7109375" style="19" customWidth="1"/>
    <col min="5220" max="5236" width="1.7109375" style="19" customWidth="1"/>
    <col min="5237" max="5376" width="1.7109375" style="19"/>
    <col min="5377" max="5433" width="1.7109375" style="19" customWidth="1"/>
    <col min="5434" max="5434" width="2.85546875" style="19" customWidth="1"/>
    <col min="5435" max="5435" width="2.140625" style="19" customWidth="1"/>
    <col min="5436" max="5436" width="2.85546875" style="19" customWidth="1"/>
    <col min="5437" max="5440" width="1.7109375" style="19" customWidth="1"/>
    <col min="5441" max="5441" width="6.28515625" style="19" bestFit="1" customWidth="1"/>
    <col min="5442" max="5442" width="2.28515625" style="19" customWidth="1"/>
    <col min="5443" max="5444" width="2.28515625" style="19" bestFit="1" customWidth="1"/>
    <col min="5445" max="5445" width="2.28515625" style="19" customWidth="1"/>
    <col min="5446" max="5446" width="2.5703125" style="19" customWidth="1"/>
    <col min="5447" max="5447" width="2.85546875" style="19" bestFit="1" customWidth="1"/>
    <col min="5448" max="5448" width="5.7109375" style="19" customWidth="1"/>
    <col min="5449" max="5449" width="18.5703125" style="19" bestFit="1" customWidth="1"/>
    <col min="5450" max="5450" width="2" style="19" bestFit="1" customWidth="1"/>
    <col min="5451" max="5475" width="5.7109375" style="19" customWidth="1"/>
    <col min="5476" max="5492" width="1.7109375" style="19" customWidth="1"/>
    <col min="5493" max="5632" width="1.7109375" style="19"/>
    <col min="5633" max="5689" width="1.7109375" style="19" customWidth="1"/>
    <col min="5690" max="5690" width="2.85546875" style="19" customWidth="1"/>
    <col min="5691" max="5691" width="2.140625" style="19" customWidth="1"/>
    <col min="5692" max="5692" width="2.85546875" style="19" customWidth="1"/>
    <col min="5693" max="5696" width="1.7109375" style="19" customWidth="1"/>
    <col min="5697" max="5697" width="6.28515625" style="19" bestFit="1" customWidth="1"/>
    <col min="5698" max="5698" width="2.28515625" style="19" customWidth="1"/>
    <col min="5699" max="5700" width="2.28515625" style="19" bestFit="1" customWidth="1"/>
    <col min="5701" max="5701" width="2.28515625" style="19" customWidth="1"/>
    <col min="5702" max="5702" width="2.5703125" style="19" customWidth="1"/>
    <col min="5703" max="5703" width="2.85546875" style="19" bestFit="1" customWidth="1"/>
    <col min="5704" max="5704" width="5.7109375" style="19" customWidth="1"/>
    <col min="5705" max="5705" width="18.5703125" style="19" bestFit="1" customWidth="1"/>
    <col min="5706" max="5706" width="2" style="19" bestFit="1" customWidth="1"/>
    <col min="5707" max="5731" width="5.7109375" style="19" customWidth="1"/>
    <col min="5732" max="5748" width="1.7109375" style="19" customWidth="1"/>
    <col min="5749" max="5888" width="1.7109375" style="19"/>
    <col min="5889" max="5945" width="1.7109375" style="19" customWidth="1"/>
    <col min="5946" max="5946" width="2.85546875" style="19" customWidth="1"/>
    <col min="5947" max="5947" width="2.140625" style="19" customWidth="1"/>
    <col min="5948" max="5948" width="2.85546875" style="19" customWidth="1"/>
    <col min="5949" max="5952" width="1.7109375" style="19" customWidth="1"/>
    <col min="5953" max="5953" width="6.28515625" style="19" bestFit="1" customWidth="1"/>
    <col min="5954" max="5954" width="2.28515625" style="19" customWidth="1"/>
    <col min="5955" max="5956" width="2.28515625" style="19" bestFit="1" customWidth="1"/>
    <col min="5957" max="5957" width="2.28515625" style="19" customWidth="1"/>
    <col min="5958" max="5958" width="2.5703125" style="19" customWidth="1"/>
    <col min="5959" max="5959" width="2.85546875" style="19" bestFit="1" customWidth="1"/>
    <col min="5960" max="5960" width="5.7109375" style="19" customWidth="1"/>
    <col min="5961" max="5961" width="18.5703125" style="19" bestFit="1" customWidth="1"/>
    <col min="5962" max="5962" width="2" style="19" bestFit="1" customWidth="1"/>
    <col min="5963" max="5987" width="5.7109375" style="19" customWidth="1"/>
    <col min="5988" max="6004" width="1.7109375" style="19" customWidth="1"/>
    <col min="6005" max="6144" width="1.7109375" style="19"/>
    <col min="6145" max="6201" width="1.7109375" style="19" customWidth="1"/>
    <col min="6202" max="6202" width="2.85546875" style="19" customWidth="1"/>
    <col min="6203" max="6203" width="2.140625" style="19" customWidth="1"/>
    <col min="6204" max="6204" width="2.85546875" style="19" customWidth="1"/>
    <col min="6205" max="6208" width="1.7109375" style="19" customWidth="1"/>
    <col min="6209" max="6209" width="6.28515625" style="19" bestFit="1" customWidth="1"/>
    <col min="6210" max="6210" width="2.28515625" style="19" customWidth="1"/>
    <col min="6211" max="6212" width="2.28515625" style="19" bestFit="1" customWidth="1"/>
    <col min="6213" max="6213" width="2.28515625" style="19" customWidth="1"/>
    <col min="6214" max="6214" width="2.5703125" style="19" customWidth="1"/>
    <col min="6215" max="6215" width="2.85546875" style="19" bestFit="1" customWidth="1"/>
    <col min="6216" max="6216" width="5.7109375" style="19" customWidth="1"/>
    <col min="6217" max="6217" width="18.5703125" style="19" bestFit="1" customWidth="1"/>
    <col min="6218" max="6218" width="2" style="19" bestFit="1" customWidth="1"/>
    <col min="6219" max="6243" width="5.7109375" style="19" customWidth="1"/>
    <col min="6244" max="6260" width="1.7109375" style="19" customWidth="1"/>
    <col min="6261" max="6400" width="1.7109375" style="19"/>
    <col min="6401" max="6457" width="1.7109375" style="19" customWidth="1"/>
    <col min="6458" max="6458" width="2.85546875" style="19" customWidth="1"/>
    <col min="6459" max="6459" width="2.140625" style="19" customWidth="1"/>
    <col min="6460" max="6460" width="2.85546875" style="19" customWidth="1"/>
    <col min="6461" max="6464" width="1.7109375" style="19" customWidth="1"/>
    <col min="6465" max="6465" width="6.28515625" style="19" bestFit="1" customWidth="1"/>
    <col min="6466" max="6466" width="2.28515625" style="19" customWidth="1"/>
    <col min="6467" max="6468" width="2.28515625" style="19" bestFit="1" customWidth="1"/>
    <col min="6469" max="6469" width="2.28515625" style="19" customWidth="1"/>
    <col min="6470" max="6470" width="2.5703125" style="19" customWidth="1"/>
    <col min="6471" max="6471" width="2.85546875" style="19" bestFit="1" customWidth="1"/>
    <col min="6472" max="6472" width="5.7109375" style="19" customWidth="1"/>
    <col min="6473" max="6473" width="18.5703125" style="19" bestFit="1" customWidth="1"/>
    <col min="6474" max="6474" width="2" style="19" bestFit="1" customWidth="1"/>
    <col min="6475" max="6499" width="5.7109375" style="19" customWidth="1"/>
    <col min="6500" max="6516" width="1.7109375" style="19" customWidth="1"/>
    <col min="6517" max="6656" width="1.7109375" style="19"/>
    <col min="6657" max="6713" width="1.7109375" style="19" customWidth="1"/>
    <col min="6714" max="6714" width="2.85546875" style="19" customWidth="1"/>
    <col min="6715" max="6715" width="2.140625" style="19" customWidth="1"/>
    <col min="6716" max="6716" width="2.85546875" style="19" customWidth="1"/>
    <col min="6717" max="6720" width="1.7109375" style="19" customWidth="1"/>
    <col min="6721" max="6721" width="6.28515625" style="19" bestFit="1" customWidth="1"/>
    <col min="6722" max="6722" width="2.28515625" style="19" customWidth="1"/>
    <col min="6723" max="6724" width="2.28515625" style="19" bestFit="1" customWidth="1"/>
    <col min="6725" max="6725" width="2.28515625" style="19" customWidth="1"/>
    <col min="6726" max="6726" width="2.5703125" style="19" customWidth="1"/>
    <col min="6727" max="6727" width="2.85546875" style="19" bestFit="1" customWidth="1"/>
    <col min="6728" max="6728" width="5.7109375" style="19" customWidth="1"/>
    <col min="6729" max="6729" width="18.5703125" style="19" bestFit="1" customWidth="1"/>
    <col min="6730" max="6730" width="2" style="19" bestFit="1" customWidth="1"/>
    <col min="6731" max="6755" width="5.7109375" style="19" customWidth="1"/>
    <col min="6756" max="6772" width="1.7109375" style="19" customWidth="1"/>
    <col min="6773" max="6912" width="1.7109375" style="19"/>
    <col min="6913" max="6969" width="1.7109375" style="19" customWidth="1"/>
    <col min="6970" max="6970" width="2.85546875" style="19" customWidth="1"/>
    <col min="6971" max="6971" width="2.140625" style="19" customWidth="1"/>
    <col min="6972" max="6972" width="2.85546875" style="19" customWidth="1"/>
    <col min="6973" max="6976" width="1.7109375" style="19" customWidth="1"/>
    <col min="6977" max="6977" width="6.28515625" style="19" bestFit="1" customWidth="1"/>
    <col min="6978" max="6978" width="2.28515625" style="19" customWidth="1"/>
    <col min="6979" max="6980" width="2.28515625" style="19" bestFit="1" customWidth="1"/>
    <col min="6981" max="6981" width="2.28515625" style="19" customWidth="1"/>
    <col min="6982" max="6982" width="2.5703125" style="19" customWidth="1"/>
    <col min="6983" max="6983" width="2.85546875" style="19" bestFit="1" customWidth="1"/>
    <col min="6984" max="6984" width="5.7109375" style="19" customWidth="1"/>
    <col min="6985" max="6985" width="18.5703125" style="19" bestFit="1" customWidth="1"/>
    <col min="6986" max="6986" width="2" style="19" bestFit="1" customWidth="1"/>
    <col min="6987" max="7011" width="5.7109375" style="19" customWidth="1"/>
    <col min="7012" max="7028" width="1.7109375" style="19" customWidth="1"/>
    <col min="7029" max="7168" width="1.7109375" style="19"/>
    <col min="7169" max="7225" width="1.7109375" style="19" customWidth="1"/>
    <col min="7226" max="7226" width="2.85546875" style="19" customWidth="1"/>
    <col min="7227" max="7227" width="2.140625" style="19" customWidth="1"/>
    <col min="7228" max="7228" width="2.85546875" style="19" customWidth="1"/>
    <col min="7229" max="7232" width="1.7109375" style="19" customWidth="1"/>
    <col min="7233" max="7233" width="6.28515625" style="19" bestFit="1" customWidth="1"/>
    <col min="7234" max="7234" width="2.28515625" style="19" customWidth="1"/>
    <col min="7235" max="7236" width="2.28515625" style="19" bestFit="1" customWidth="1"/>
    <col min="7237" max="7237" width="2.28515625" style="19" customWidth="1"/>
    <col min="7238" max="7238" width="2.5703125" style="19" customWidth="1"/>
    <col min="7239" max="7239" width="2.85546875" style="19" bestFit="1" customWidth="1"/>
    <col min="7240" max="7240" width="5.7109375" style="19" customWidth="1"/>
    <col min="7241" max="7241" width="18.5703125" style="19" bestFit="1" customWidth="1"/>
    <col min="7242" max="7242" width="2" style="19" bestFit="1" customWidth="1"/>
    <col min="7243" max="7267" width="5.7109375" style="19" customWidth="1"/>
    <col min="7268" max="7284" width="1.7109375" style="19" customWidth="1"/>
    <col min="7285" max="7424" width="1.7109375" style="19"/>
    <col min="7425" max="7481" width="1.7109375" style="19" customWidth="1"/>
    <col min="7482" max="7482" width="2.85546875" style="19" customWidth="1"/>
    <col min="7483" max="7483" width="2.140625" style="19" customWidth="1"/>
    <col min="7484" max="7484" width="2.85546875" style="19" customWidth="1"/>
    <col min="7485" max="7488" width="1.7109375" style="19" customWidth="1"/>
    <col min="7489" max="7489" width="6.28515625" style="19" bestFit="1" customWidth="1"/>
    <col min="7490" max="7490" width="2.28515625" style="19" customWidth="1"/>
    <col min="7491" max="7492" width="2.28515625" style="19" bestFit="1" customWidth="1"/>
    <col min="7493" max="7493" width="2.28515625" style="19" customWidth="1"/>
    <col min="7494" max="7494" width="2.5703125" style="19" customWidth="1"/>
    <col min="7495" max="7495" width="2.85546875" style="19" bestFit="1" customWidth="1"/>
    <col min="7496" max="7496" width="5.7109375" style="19" customWidth="1"/>
    <col min="7497" max="7497" width="18.5703125" style="19" bestFit="1" customWidth="1"/>
    <col min="7498" max="7498" width="2" style="19" bestFit="1" customWidth="1"/>
    <col min="7499" max="7523" width="5.7109375" style="19" customWidth="1"/>
    <col min="7524" max="7540" width="1.7109375" style="19" customWidth="1"/>
    <col min="7541" max="7680" width="1.7109375" style="19"/>
    <col min="7681" max="7737" width="1.7109375" style="19" customWidth="1"/>
    <col min="7738" max="7738" width="2.85546875" style="19" customWidth="1"/>
    <col min="7739" max="7739" width="2.140625" style="19" customWidth="1"/>
    <col min="7740" max="7740" width="2.85546875" style="19" customWidth="1"/>
    <col min="7741" max="7744" width="1.7109375" style="19" customWidth="1"/>
    <col min="7745" max="7745" width="6.28515625" style="19" bestFit="1" customWidth="1"/>
    <col min="7746" max="7746" width="2.28515625" style="19" customWidth="1"/>
    <col min="7747" max="7748" width="2.28515625" style="19" bestFit="1" customWidth="1"/>
    <col min="7749" max="7749" width="2.28515625" style="19" customWidth="1"/>
    <col min="7750" max="7750" width="2.5703125" style="19" customWidth="1"/>
    <col min="7751" max="7751" width="2.85546875" style="19" bestFit="1" customWidth="1"/>
    <col min="7752" max="7752" width="5.7109375" style="19" customWidth="1"/>
    <col min="7753" max="7753" width="18.5703125" style="19" bestFit="1" customWidth="1"/>
    <col min="7754" max="7754" width="2" style="19" bestFit="1" customWidth="1"/>
    <col min="7755" max="7779" width="5.7109375" style="19" customWidth="1"/>
    <col min="7780" max="7796" width="1.7109375" style="19" customWidth="1"/>
    <col min="7797" max="7936" width="1.7109375" style="19"/>
    <col min="7937" max="7993" width="1.7109375" style="19" customWidth="1"/>
    <col min="7994" max="7994" width="2.85546875" style="19" customWidth="1"/>
    <col min="7995" max="7995" width="2.140625" style="19" customWidth="1"/>
    <col min="7996" max="7996" width="2.85546875" style="19" customWidth="1"/>
    <col min="7997" max="8000" width="1.7109375" style="19" customWidth="1"/>
    <col min="8001" max="8001" width="6.28515625" style="19" bestFit="1" customWidth="1"/>
    <col min="8002" max="8002" width="2.28515625" style="19" customWidth="1"/>
    <col min="8003" max="8004" width="2.28515625" style="19" bestFit="1" customWidth="1"/>
    <col min="8005" max="8005" width="2.28515625" style="19" customWidth="1"/>
    <col min="8006" max="8006" width="2.5703125" style="19" customWidth="1"/>
    <col min="8007" max="8007" width="2.85546875" style="19" bestFit="1" customWidth="1"/>
    <col min="8008" max="8008" width="5.7109375" style="19" customWidth="1"/>
    <col min="8009" max="8009" width="18.5703125" style="19" bestFit="1" customWidth="1"/>
    <col min="8010" max="8010" width="2" style="19" bestFit="1" customWidth="1"/>
    <col min="8011" max="8035" width="5.7109375" style="19" customWidth="1"/>
    <col min="8036" max="8052" width="1.7109375" style="19" customWidth="1"/>
    <col min="8053" max="8192" width="1.7109375" style="19"/>
    <col min="8193" max="8249" width="1.7109375" style="19" customWidth="1"/>
    <col min="8250" max="8250" width="2.85546875" style="19" customWidth="1"/>
    <col min="8251" max="8251" width="2.140625" style="19" customWidth="1"/>
    <col min="8252" max="8252" width="2.85546875" style="19" customWidth="1"/>
    <col min="8253" max="8256" width="1.7109375" style="19" customWidth="1"/>
    <col min="8257" max="8257" width="6.28515625" style="19" bestFit="1" customWidth="1"/>
    <col min="8258" max="8258" width="2.28515625" style="19" customWidth="1"/>
    <col min="8259" max="8260" width="2.28515625" style="19" bestFit="1" customWidth="1"/>
    <col min="8261" max="8261" width="2.28515625" style="19" customWidth="1"/>
    <col min="8262" max="8262" width="2.5703125" style="19" customWidth="1"/>
    <col min="8263" max="8263" width="2.85546875" style="19" bestFit="1" customWidth="1"/>
    <col min="8264" max="8264" width="5.7109375" style="19" customWidth="1"/>
    <col min="8265" max="8265" width="18.5703125" style="19" bestFit="1" customWidth="1"/>
    <col min="8266" max="8266" width="2" style="19" bestFit="1" customWidth="1"/>
    <col min="8267" max="8291" width="5.7109375" style="19" customWidth="1"/>
    <col min="8292" max="8308" width="1.7109375" style="19" customWidth="1"/>
    <col min="8309" max="8448" width="1.7109375" style="19"/>
    <col min="8449" max="8505" width="1.7109375" style="19" customWidth="1"/>
    <col min="8506" max="8506" width="2.85546875" style="19" customWidth="1"/>
    <col min="8507" max="8507" width="2.140625" style="19" customWidth="1"/>
    <col min="8508" max="8508" width="2.85546875" style="19" customWidth="1"/>
    <col min="8509" max="8512" width="1.7109375" style="19" customWidth="1"/>
    <col min="8513" max="8513" width="6.28515625" style="19" bestFit="1" customWidth="1"/>
    <col min="8514" max="8514" width="2.28515625" style="19" customWidth="1"/>
    <col min="8515" max="8516" width="2.28515625" style="19" bestFit="1" customWidth="1"/>
    <col min="8517" max="8517" width="2.28515625" style="19" customWidth="1"/>
    <col min="8518" max="8518" width="2.5703125" style="19" customWidth="1"/>
    <col min="8519" max="8519" width="2.85546875" style="19" bestFit="1" customWidth="1"/>
    <col min="8520" max="8520" width="5.7109375" style="19" customWidth="1"/>
    <col min="8521" max="8521" width="18.5703125" style="19" bestFit="1" customWidth="1"/>
    <col min="8522" max="8522" width="2" style="19" bestFit="1" customWidth="1"/>
    <col min="8523" max="8547" width="5.7109375" style="19" customWidth="1"/>
    <col min="8548" max="8564" width="1.7109375" style="19" customWidth="1"/>
    <col min="8565" max="8704" width="1.7109375" style="19"/>
    <col min="8705" max="8761" width="1.7109375" style="19" customWidth="1"/>
    <col min="8762" max="8762" width="2.85546875" style="19" customWidth="1"/>
    <col min="8763" max="8763" width="2.140625" style="19" customWidth="1"/>
    <col min="8764" max="8764" width="2.85546875" style="19" customWidth="1"/>
    <col min="8765" max="8768" width="1.7109375" style="19" customWidth="1"/>
    <col min="8769" max="8769" width="6.28515625" style="19" bestFit="1" customWidth="1"/>
    <col min="8770" max="8770" width="2.28515625" style="19" customWidth="1"/>
    <col min="8771" max="8772" width="2.28515625" style="19" bestFit="1" customWidth="1"/>
    <col min="8773" max="8773" width="2.28515625" style="19" customWidth="1"/>
    <col min="8774" max="8774" width="2.5703125" style="19" customWidth="1"/>
    <col min="8775" max="8775" width="2.85546875" style="19" bestFit="1" customWidth="1"/>
    <col min="8776" max="8776" width="5.7109375" style="19" customWidth="1"/>
    <col min="8777" max="8777" width="18.5703125" style="19" bestFit="1" customWidth="1"/>
    <col min="8778" max="8778" width="2" style="19" bestFit="1" customWidth="1"/>
    <col min="8779" max="8803" width="5.7109375" style="19" customWidth="1"/>
    <col min="8804" max="8820" width="1.7109375" style="19" customWidth="1"/>
    <col min="8821" max="8960" width="1.7109375" style="19"/>
    <col min="8961" max="9017" width="1.7109375" style="19" customWidth="1"/>
    <col min="9018" max="9018" width="2.85546875" style="19" customWidth="1"/>
    <col min="9019" max="9019" width="2.140625" style="19" customWidth="1"/>
    <col min="9020" max="9020" width="2.85546875" style="19" customWidth="1"/>
    <col min="9021" max="9024" width="1.7109375" style="19" customWidth="1"/>
    <col min="9025" max="9025" width="6.28515625" style="19" bestFit="1" customWidth="1"/>
    <col min="9026" max="9026" width="2.28515625" style="19" customWidth="1"/>
    <col min="9027" max="9028" width="2.28515625" style="19" bestFit="1" customWidth="1"/>
    <col min="9029" max="9029" width="2.28515625" style="19" customWidth="1"/>
    <col min="9030" max="9030" width="2.5703125" style="19" customWidth="1"/>
    <col min="9031" max="9031" width="2.85546875" style="19" bestFit="1" customWidth="1"/>
    <col min="9032" max="9032" width="5.7109375" style="19" customWidth="1"/>
    <col min="9033" max="9033" width="18.5703125" style="19" bestFit="1" customWidth="1"/>
    <col min="9034" max="9034" width="2" style="19" bestFit="1" customWidth="1"/>
    <col min="9035" max="9059" width="5.7109375" style="19" customWidth="1"/>
    <col min="9060" max="9076" width="1.7109375" style="19" customWidth="1"/>
    <col min="9077" max="9216" width="1.7109375" style="19"/>
    <col min="9217" max="9273" width="1.7109375" style="19" customWidth="1"/>
    <col min="9274" max="9274" width="2.85546875" style="19" customWidth="1"/>
    <col min="9275" max="9275" width="2.140625" style="19" customWidth="1"/>
    <col min="9276" max="9276" width="2.85546875" style="19" customWidth="1"/>
    <col min="9277" max="9280" width="1.7109375" style="19" customWidth="1"/>
    <col min="9281" max="9281" width="6.28515625" style="19" bestFit="1" customWidth="1"/>
    <col min="9282" max="9282" width="2.28515625" style="19" customWidth="1"/>
    <col min="9283" max="9284" width="2.28515625" style="19" bestFit="1" customWidth="1"/>
    <col min="9285" max="9285" width="2.28515625" style="19" customWidth="1"/>
    <col min="9286" max="9286" width="2.5703125" style="19" customWidth="1"/>
    <col min="9287" max="9287" width="2.85546875" style="19" bestFit="1" customWidth="1"/>
    <col min="9288" max="9288" width="5.7109375" style="19" customWidth="1"/>
    <col min="9289" max="9289" width="18.5703125" style="19" bestFit="1" customWidth="1"/>
    <col min="9290" max="9290" width="2" style="19" bestFit="1" customWidth="1"/>
    <col min="9291" max="9315" width="5.7109375" style="19" customWidth="1"/>
    <col min="9316" max="9332" width="1.7109375" style="19" customWidth="1"/>
    <col min="9333" max="9472" width="1.7109375" style="19"/>
    <col min="9473" max="9529" width="1.7109375" style="19" customWidth="1"/>
    <col min="9530" max="9530" width="2.85546875" style="19" customWidth="1"/>
    <col min="9531" max="9531" width="2.140625" style="19" customWidth="1"/>
    <col min="9532" max="9532" width="2.85546875" style="19" customWidth="1"/>
    <col min="9533" max="9536" width="1.7109375" style="19" customWidth="1"/>
    <col min="9537" max="9537" width="6.28515625" style="19" bestFit="1" customWidth="1"/>
    <col min="9538" max="9538" width="2.28515625" style="19" customWidth="1"/>
    <col min="9539" max="9540" width="2.28515625" style="19" bestFit="1" customWidth="1"/>
    <col min="9541" max="9541" width="2.28515625" style="19" customWidth="1"/>
    <col min="9542" max="9542" width="2.5703125" style="19" customWidth="1"/>
    <col min="9543" max="9543" width="2.85546875" style="19" bestFit="1" customWidth="1"/>
    <col min="9544" max="9544" width="5.7109375" style="19" customWidth="1"/>
    <col min="9545" max="9545" width="18.5703125" style="19" bestFit="1" customWidth="1"/>
    <col min="9546" max="9546" width="2" style="19" bestFit="1" customWidth="1"/>
    <col min="9547" max="9571" width="5.7109375" style="19" customWidth="1"/>
    <col min="9572" max="9588" width="1.7109375" style="19" customWidth="1"/>
    <col min="9589" max="9728" width="1.7109375" style="19"/>
    <col min="9729" max="9785" width="1.7109375" style="19" customWidth="1"/>
    <col min="9786" max="9786" width="2.85546875" style="19" customWidth="1"/>
    <col min="9787" max="9787" width="2.140625" style="19" customWidth="1"/>
    <col min="9788" max="9788" width="2.85546875" style="19" customWidth="1"/>
    <col min="9789" max="9792" width="1.7109375" style="19" customWidth="1"/>
    <col min="9793" max="9793" width="6.28515625" style="19" bestFit="1" customWidth="1"/>
    <col min="9794" max="9794" width="2.28515625" style="19" customWidth="1"/>
    <col min="9795" max="9796" width="2.28515625" style="19" bestFit="1" customWidth="1"/>
    <col min="9797" max="9797" width="2.28515625" style="19" customWidth="1"/>
    <col min="9798" max="9798" width="2.5703125" style="19" customWidth="1"/>
    <col min="9799" max="9799" width="2.85546875" style="19" bestFit="1" customWidth="1"/>
    <col min="9800" max="9800" width="5.7109375" style="19" customWidth="1"/>
    <col min="9801" max="9801" width="18.5703125" style="19" bestFit="1" customWidth="1"/>
    <col min="9802" max="9802" width="2" style="19" bestFit="1" customWidth="1"/>
    <col min="9803" max="9827" width="5.7109375" style="19" customWidth="1"/>
    <col min="9828" max="9844" width="1.7109375" style="19" customWidth="1"/>
    <col min="9845" max="9984" width="1.7109375" style="19"/>
    <col min="9985" max="10041" width="1.7109375" style="19" customWidth="1"/>
    <col min="10042" max="10042" width="2.85546875" style="19" customWidth="1"/>
    <col min="10043" max="10043" width="2.140625" style="19" customWidth="1"/>
    <col min="10044" max="10044" width="2.85546875" style="19" customWidth="1"/>
    <col min="10045" max="10048" width="1.7109375" style="19" customWidth="1"/>
    <col min="10049" max="10049" width="6.28515625" style="19" bestFit="1" customWidth="1"/>
    <col min="10050" max="10050" width="2.28515625" style="19" customWidth="1"/>
    <col min="10051" max="10052" width="2.28515625" style="19" bestFit="1" customWidth="1"/>
    <col min="10053" max="10053" width="2.28515625" style="19" customWidth="1"/>
    <col min="10054" max="10054" width="2.5703125" style="19" customWidth="1"/>
    <col min="10055" max="10055" width="2.85546875" style="19" bestFit="1" customWidth="1"/>
    <col min="10056" max="10056" width="5.7109375" style="19" customWidth="1"/>
    <col min="10057" max="10057" width="18.5703125" style="19" bestFit="1" customWidth="1"/>
    <col min="10058" max="10058" width="2" style="19" bestFit="1" customWidth="1"/>
    <col min="10059" max="10083" width="5.7109375" style="19" customWidth="1"/>
    <col min="10084" max="10100" width="1.7109375" style="19" customWidth="1"/>
    <col min="10101" max="10240" width="1.7109375" style="19"/>
    <col min="10241" max="10297" width="1.7109375" style="19" customWidth="1"/>
    <col min="10298" max="10298" width="2.85546875" style="19" customWidth="1"/>
    <col min="10299" max="10299" width="2.140625" style="19" customWidth="1"/>
    <col min="10300" max="10300" width="2.85546875" style="19" customWidth="1"/>
    <col min="10301" max="10304" width="1.7109375" style="19" customWidth="1"/>
    <col min="10305" max="10305" width="6.28515625" style="19" bestFit="1" customWidth="1"/>
    <col min="10306" max="10306" width="2.28515625" style="19" customWidth="1"/>
    <col min="10307" max="10308" width="2.28515625" style="19" bestFit="1" customWidth="1"/>
    <col min="10309" max="10309" width="2.28515625" style="19" customWidth="1"/>
    <col min="10310" max="10310" width="2.5703125" style="19" customWidth="1"/>
    <col min="10311" max="10311" width="2.85546875" style="19" bestFit="1" customWidth="1"/>
    <col min="10312" max="10312" width="5.7109375" style="19" customWidth="1"/>
    <col min="10313" max="10313" width="18.5703125" style="19" bestFit="1" customWidth="1"/>
    <col min="10314" max="10314" width="2" style="19" bestFit="1" customWidth="1"/>
    <col min="10315" max="10339" width="5.7109375" style="19" customWidth="1"/>
    <col min="10340" max="10356" width="1.7109375" style="19" customWidth="1"/>
    <col min="10357" max="10496" width="1.7109375" style="19"/>
    <col min="10497" max="10553" width="1.7109375" style="19" customWidth="1"/>
    <col min="10554" max="10554" width="2.85546875" style="19" customWidth="1"/>
    <col min="10555" max="10555" width="2.140625" style="19" customWidth="1"/>
    <col min="10556" max="10556" width="2.85546875" style="19" customWidth="1"/>
    <col min="10557" max="10560" width="1.7109375" style="19" customWidth="1"/>
    <col min="10561" max="10561" width="6.28515625" style="19" bestFit="1" customWidth="1"/>
    <col min="10562" max="10562" width="2.28515625" style="19" customWidth="1"/>
    <col min="10563" max="10564" width="2.28515625" style="19" bestFit="1" customWidth="1"/>
    <col min="10565" max="10565" width="2.28515625" style="19" customWidth="1"/>
    <col min="10566" max="10566" width="2.5703125" style="19" customWidth="1"/>
    <col min="10567" max="10567" width="2.85546875" style="19" bestFit="1" customWidth="1"/>
    <col min="10568" max="10568" width="5.7109375" style="19" customWidth="1"/>
    <col min="10569" max="10569" width="18.5703125" style="19" bestFit="1" customWidth="1"/>
    <col min="10570" max="10570" width="2" style="19" bestFit="1" customWidth="1"/>
    <col min="10571" max="10595" width="5.7109375" style="19" customWidth="1"/>
    <col min="10596" max="10612" width="1.7109375" style="19" customWidth="1"/>
    <col min="10613" max="10752" width="1.7109375" style="19"/>
    <col min="10753" max="10809" width="1.7109375" style="19" customWidth="1"/>
    <col min="10810" max="10810" width="2.85546875" style="19" customWidth="1"/>
    <col min="10811" max="10811" width="2.140625" style="19" customWidth="1"/>
    <col min="10812" max="10812" width="2.85546875" style="19" customWidth="1"/>
    <col min="10813" max="10816" width="1.7109375" style="19" customWidth="1"/>
    <col min="10817" max="10817" width="6.28515625" style="19" bestFit="1" customWidth="1"/>
    <col min="10818" max="10818" width="2.28515625" style="19" customWidth="1"/>
    <col min="10819" max="10820" width="2.28515625" style="19" bestFit="1" customWidth="1"/>
    <col min="10821" max="10821" width="2.28515625" style="19" customWidth="1"/>
    <col min="10822" max="10822" width="2.5703125" style="19" customWidth="1"/>
    <col min="10823" max="10823" width="2.85546875" style="19" bestFit="1" customWidth="1"/>
    <col min="10824" max="10824" width="5.7109375" style="19" customWidth="1"/>
    <col min="10825" max="10825" width="18.5703125" style="19" bestFit="1" customWidth="1"/>
    <col min="10826" max="10826" width="2" style="19" bestFit="1" customWidth="1"/>
    <col min="10827" max="10851" width="5.7109375" style="19" customWidth="1"/>
    <col min="10852" max="10868" width="1.7109375" style="19" customWidth="1"/>
    <col min="10869" max="11008" width="1.7109375" style="19"/>
    <col min="11009" max="11065" width="1.7109375" style="19" customWidth="1"/>
    <col min="11066" max="11066" width="2.85546875" style="19" customWidth="1"/>
    <col min="11067" max="11067" width="2.140625" style="19" customWidth="1"/>
    <col min="11068" max="11068" width="2.85546875" style="19" customWidth="1"/>
    <col min="11069" max="11072" width="1.7109375" style="19" customWidth="1"/>
    <col min="11073" max="11073" width="6.28515625" style="19" bestFit="1" customWidth="1"/>
    <col min="11074" max="11074" width="2.28515625" style="19" customWidth="1"/>
    <col min="11075" max="11076" width="2.28515625" style="19" bestFit="1" customWidth="1"/>
    <col min="11077" max="11077" width="2.28515625" style="19" customWidth="1"/>
    <col min="11078" max="11078" width="2.5703125" style="19" customWidth="1"/>
    <col min="11079" max="11079" width="2.85546875" style="19" bestFit="1" customWidth="1"/>
    <col min="11080" max="11080" width="5.7109375" style="19" customWidth="1"/>
    <col min="11081" max="11081" width="18.5703125" style="19" bestFit="1" customWidth="1"/>
    <col min="11082" max="11082" width="2" style="19" bestFit="1" customWidth="1"/>
    <col min="11083" max="11107" width="5.7109375" style="19" customWidth="1"/>
    <col min="11108" max="11124" width="1.7109375" style="19" customWidth="1"/>
    <col min="11125" max="11264" width="1.7109375" style="19"/>
    <col min="11265" max="11321" width="1.7109375" style="19" customWidth="1"/>
    <col min="11322" max="11322" width="2.85546875" style="19" customWidth="1"/>
    <col min="11323" max="11323" width="2.140625" style="19" customWidth="1"/>
    <col min="11324" max="11324" width="2.85546875" style="19" customWidth="1"/>
    <col min="11325" max="11328" width="1.7109375" style="19" customWidth="1"/>
    <col min="11329" max="11329" width="6.28515625" style="19" bestFit="1" customWidth="1"/>
    <col min="11330" max="11330" width="2.28515625" style="19" customWidth="1"/>
    <col min="11331" max="11332" width="2.28515625" style="19" bestFit="1" customWidth="1"/>
    <col min="11333" max="11333" width="2.28515625" style="19" customWidth="1"/>
    <col min="11334" max="11334" width="2.5703125" style="19" customWidth="1"/>
    <col min="11335" max="11335" width="2.85546875" style="19" bestFit="1" customWidth="1"/>
    <col min="11336" max="11336" width="5.7109375" style="19" customWidth="1"/>
    <col min="11337" max="11337" width="18.5703125" style="19" bestFit="1" customWidth="1"/>
    <col min="11338" max="11338" width="2" style="19" bestFit="1" customWidth="1"/>
    <col min="11339" max="11363" width="5.7109375" style="19" customWidth="1"/>
    <col min="11364" max="11380" width="1.7109375" style="19" customWidth="1"/>
    <col min="11381" max="11520" width="1.7109375" style="19"/>
    <col min="11521" max="11577" width="1.7109375" style="19" customWidth="1"/>
    <col min="11578" max="11578" width="2.85546875" style="19" customWidth="1"/>
    <col min="11579" max="11579" width="2.140625" style="19" customWidth="1"/>
    <col min="11580" max="11580" width="2.85546875" style="19" customWidth="1"/>
    <col min="11581" max="11584" width="1.7109375" style="19" customWidth="1"/>
    <col min="11585" max="11585" width="6.28515625" style="19" bestFit="1" customWidth="1"/>
    <col min="11586" max="11586" width="2.28515625" style="19" customWidth="1"/>
    <col min="11587" max="11588" width="2.28515625" style="19" bestFit="1" customWidth="1"/>
    <col min="11589" max="11589" width="2.28515625" style="19" customWidth="1"/>
    <col min="11590" max="11590" width="2.5703125" style="19" customWidth="1"/>
    <col min="11591" max="11591" width="2.85546875" style="19" bestFit="1" customWidth="1"/>
    <col min="11592" max="11592" width="5.7109375" style="19" customWidth="1"/>
    <col min="11593" max="11593" width="18.5703125" style="19" bestFit="1" customWidth="1"/>
    <col min="11594" max="11594" width="2" style="19" bestFit="1" customWidth="1"/>
    <col min="11595" max="11619" width="5.7109375" style="19" customWidth="1"/>
    <col min="11620" max="11636" width="1.7109375" style="19" customWidth="1"/>
    <col min="11637" max="11776" width="1.7109375" style="19"/>
    <col min="11777" max="11833" width="1.7109375" style="19" customWidth="1"/>
    <col min="11834" max="11834" width="2.85546875" style="19" customWidth="1"/>
    <col min="11835" max="11835" width="2.140625" style="19" customWidth="1"/>
    <col min="11836" max="11836" width="2.85546875" style="19" customWidth="1"/>
    <col min="11837" max="11840" width="1.7109375" style="19" customWidth="1"/>
    <col min="11841" max="11841" width="6.28515625" style="19" bestFit="1" customWidth="1"/>
    <col min="11842" max="11842" width="2.28515625" style="19" customWidth="1"/>
    <col min="11843" max="11844" width="2.28515625" style="19" bestFit="1" customWidth="1"/>
    <col min="11845" max="11845" width="2.28515625" style="19" customWidth="1"/>
    <col min="11846" max="11846" width="2.5703125" style="19" customWidth="1"/>
    <col min="11847" max="11847" width="2.85546875" style="19" bestFit="1" customWidth="1"/>
    <col min="11848" max="11848" width="5.7109375" style="19" customWidth="1"/>
    <col min="11849" max="11849" width="18.5703125" style="19" bestFit="1" customWidth="1"/>
    <col min="11850" max="11850" width="2" style="19" bestFit="1" customWidth="1"/>
    <col min="11851" max="11875" width="5.7109375" style="19" customWidth="1"/>
    <col min="11876" max="11892" width="1.7109375" style="19" customWidth="1"/>
    <col min="11893" max="12032" width="1.7109375" style="19"/>
    <col min="12033" max="12089" width="1.7109375" style="19" customWidth="1"/>
    <col min="12090" max="12090" width="2.85546875" style="19" customWidth="1"/>
    <col min="12091" max="12091" width="2.140625" style="19" customWidth="1"/>
    <col min="12092" max="12092" width="2.85546875" style="19" customWidth="1"/>
    <col min="12093" max="12096" width="1.7109375" style="19" customWidth="1"/>
    <col min="12097" max="12097" width="6.28515625" style="19" bestFit="1" customWidth="1"/>
    <col min="12098" max="12098" width="2.28515625" style="19" customWidth="1"/>
    <col min="12099" max="12100" width="2.28515625" style="19" bestFit="1" customWidth="1"/>
    <col min="12101" max="12101" width="2.28515625" style="19" customWidth="1"/>
    <col min="12102" max="12102" width="2.5703125" style="19" customWidth="1"/>
    <col min="12103" max="12103" width="2.85546875" style="19" bestFit="1" customWidth="1"/>
    <col min="12104" max="12104" width="5.7109375" style="19" customWidth="1"/>
    <col min="12105" max="12105" width="18.5703125" style="19" bestFit="1" customWidth="1"/>
    <col min="12106" max="12106" width="2" style="19" bestFit="1" customWidth="1"/>
    <col min="12107" max="12131" width="5.7109375" style="19" customWidth="1"/>
    <col min="12132" max="12148" width="1.7109375" style="19" customWidth="1"/>
    <col min="12149" max="12288" width="1.7109375" style="19"/>
    <col min="12289" max="12345" width="1.7109375" style="19" customWidth="1"/>
    <col min="12346" max="12346" width="2.85546875" style="19" customWidth="1"/>
    <col min="12347" max="12347" width="2.140625" style="19" customWidth="1"/>
    <col min="12348" max="12348" width="2.85546875" style="19" customWidth="1"/>
    <col min="12349" max="12352" width="1.7109375" style="19" customWidth="1"/>
    <col min="12353" max="12353" width="6.28515625" style="19" bestFit="1" customWidth="1"/>
    <col min="12354" max="12354" width="2.28515625" style="19" customWidth="1"/>
    <col min="12355" max="12356" width="2.28515625" style="19" bestFit="1" customWidth="1"/>
    <col min="12357" max="12357" width="2.28515625" style="19" customWidth="1"/>
    <col min="12358" max="12358" width="2.5703125" style="19" customWidth="1"/>
    <col min="12359" max="12359" width="2.85546875" style="19" bestFit="1" customWidth="1"/>
    <col min="12360" max="12360" width="5.7109375" style="19" customWidth="1"/>
    <col min="12361" max="12361" width="18.5703125" style="19" bestFit="1" customWidth="1"/>
    <col min="12362" max="12362" width="2" style="19" bestFit="1" customWidth="1"/>
    <col min="12363" max="12387" width="5.7109375" style="19" customWidth="1"/>
    <col min="12388" max="12404" width="1.7109375" style="19" customWidth="1"/>
    <col min="12405" max="12544" width="1.7109375" style="19"/>
    <col min="12545" max="12601" width="1.7109375" style="19" customWidth="1"/>
    <col min="12602" max="12602" width="2.85546875" style="19" customWidth="1"/>
    <col min="12603" max="12603" width="2.140625" style="19" customWidth="1"/>
    <col min="12604" max="12604" width="2.85546875" style="19" customWidth="1"/>
    <col min="12605" max="12608" width="1.7109375" style="19" customWidth="1"/>
    <col min="12609" max="12609" width="6.28515625" style="19" bestFit="1" customWidth="1"/>
    <col min="12610" max="12610" width="2.28515625" style="19" customWidth="1"/>
    <col min="12611" max="12612" width="2.28515625" style="19" bestFit="1" customWidth="1"/>
    <col min="12613" max="12613" width="2.28515625" style="19" customWidth="1"/>
    <col min="12614" max="12614" width="2.5703125" style="19" customWidth="1"/>
    <col min="12615" max="12615" width="2.85546875" style="19" bestFit="1" customWidth="1"/>
    <col min="12616" max="12616" width="5.7109375" style="19" customWidth="1"/>
    <col min="12617" max="12617" width="18.5703125" style="19" bestFit="1" customWidth="1"/>
    <col min="12618" max="12618" width="2" style="19" bestFit="1" customWidth="1"/>
    <col min="12619" max="12643" width="5.7109375" style="19" customWidth="1"/>
    <col min="12644" max="12660" width="1.7109375" style="19" customWidth="1"/>
    <col min="12661" max="12800" width="1.7109375" style="19"/>
    <col min="12801" max="12857" width="1.7109375" style="19" customWidth="1"/>
    <col min="12858" max="12858" width="2.85546875" style="19" customWidth="1"/>
    <col min="12859" max="12859" width="2.140625" style="19" customWidth="1"/>
    <col min="12860" max="12860" width="2.85546875" style="19" customWidth="1"/>
    <col min="12861" max="12864" width="1.7109375" style="19" customWidth="1"/>
    <col min="12865" max="12865" width="6.28515625" style="19" bestFit="1" customWidth="1"/>
    <col min="12866" max="12866" width="2.28515625" style="19" customWidth="1"/>
    <col min="12867" max="12868" width="2.28515625" style="19" bestFit="1" customWidth="1"/>
    <col min="12869" max="12869" width="2.28515625" style="19" customWidth="1"/>
    <col min="12870" max="12870" width="2.5703125" style="19" customWidth="1"/>
    <col min="12871" max="12871" width="2.85546875" style="19" bestFit="1" customWidth="1"/>
    <col min="12872" max="12872" width="5.7109375" style="19" customWidth="1"/>
    <col min="12873" max="12873" width="18.5703125" style="19" bestFit="1" customWidth="1"/>
    <col min="12874" max="12874" width="2" style="19" bestFit="1" customWidth="1"/>
    <col min="12875" max="12899" width="5.7109375" style="19" customWidth="1"/>
    <col min="12900" max="12916" width="1.7109375" style="19" customWidth="1"/>
    <col min="12917" max="13056" width="1.7109375" style="19"/>
    <col min="13057" max="13113" width="1.7109375" style="19" customWidth="1"/>
    <col min="13114" max="13114" width="2.85546875" style="19" customWidth="1"/>
    <col min="13115" max="13115" width="2.140625" style="19" customWidth="1"/>
    <col min="13116" max="13116" width="2.85546875" style="19" customWidth="1"/>
    <col min="13117" max="13120" width="1.7109375" style="19" customWidth="1"/>
    <col min="13121" max="13121" width="6.28515625" style="19" bestFit="1" customWidth="1"/>
    <col min="13122" max="13122" width="2.28515625" style="19" customWidth="1"/>
    <col min="13123" max="13124" width="2.28515625" style="19" bestFit="1" customWidth="1"/>
    <col min="13125" max="13125" width="2.28515625" style="19" customWidth="1"/>
    <col min="13126" max="13126" width="2.5703125" style="19" customWidth="1"/>
    <col min="13127" max="13127" width="2.85546875" style="19" bestFit="1" customWidth="1"/>
    <col min="13128" max="13128" width="5.7109375" style="19" customWidth="1"/>
    <col min="13129" max="13129" width="18.5703125" style="19" bestFit="1" customWidth="1"/>
    <col min="13130" max="13130" width="2" style="19" bestFit="1" customWidth="1"/>
    <col min="13131" max="13155" width="5.7109375" style="19" customWidth="1"/>
    <col min="13156" max="13172" width="1.7109375" style="19" customWidth="1"/>
    <col min="13173" max="13312" width="1.7109375" style="19"/>
    <col min="13313" max="13369" width="1.7109375" style="19" customWidth="1"/>
    <col min="13370" max="13370" width="2.85546875" style="19" customWidth="1"/>
    <col min="13371" max="13371" width="2.140625" style="19" customWidth="1"/>
    <col min="13372" max="13372" width="2.85546875" style="19" customWidth="1"/>
    <col min="13373" max="13376" width="1.7109375" style="19" customWidth="1"/>
    <col min="13377" max="13377" width="6.28515625" style="19" bestFit="1" customWidth="1"/>
    <col min="13378" max="13378" width="2.28515625" style="19" customWidth="1"/>
    <col min="13379" max="13380" width="2.28515625" style="19" bestFit="1" customWidth="1"/>
    <col min="13381" max="13381" width="2.28515625" style="19" customWidth="1"/>
    <col min="13382" max="13382" width="2.5703125" style="19" customWidth="1"/>
    <col min="13383" max="13383" width="2.85546875" style="19" bestFit="1" customWidth="1"/>
    <col min="13384" max="13384" width="5.7109375" style="19" customWidth="1"/>
    <col min="13385" max="13385" width="18.5703125" style="19" bestFit="1" customWidth="1"/>
    <col min="13386" max="13386" width="2" style="19" bestFit="1" customWidth="1"/>
    <col min="13387" max="13411" width="5.7109375" style="19" customWidth="1"/>
    <col min="13412" max="13428" width="1.7109375" style="19" customWidth="1"/>
    <col min="13429" max="13568" width="1.7109375" style="19"/>
    <col min="13569" max="13625" width="1.7109375" style="19" customWidth="1"/>
    <col min="13626" max="13626" width="2.85546875" style="19" customWidth="1"/>
    <col min="13627" max="13627" width="2.140625" style="19" customWidth="1"/>
    <col min="13628" max="13628" width="2.85546875" style="19" customWidth="1"/>
    <col min="13629" max="13632" width="1.7109375" style="19" customWidth="1"/>
    <col min="13633" max="13633" width="6.28515625" style="19" bestFit="1" customWidth="1"/>
    <col min="13634" max="13634" width="2.28515625" style="19" customWidth="1"/>
    <col min="13635" max="13636" width="2.28515625" style="19" bestFit="1" customWidth="1"/>
    <col min="13637" max="13637" width="2.28515625" style="19" customWidth="1"/>
    <col min="13638" max="13638" width="2.5703125" style="19" customWidth="1"/>
    <col min="13639" max="13639" width="2.85546875" style="19" bestFit="1" customWidth="1"/>
    <col min="13640" max="13640" width="5.7109375" style="19" customWidth="1"/>
    <col min="13641" max="13641" width="18.5703125" style="19" bestFit="1" customWidth="1"/>
    <col min="13642" max="13642" width="2" style="19" bestFit="1" customWidth="1"/>
    <col min="13643" max="13667" width="5.7109375" style="19" customWidth="1"/>
    <col min="13668" max="13684" width="1.7109375" style="19" customWidth="1"/>
    <col min="13685" max="13824" width="1.7109375" style="19"/>
    <col min="13825" max="13881" width="1.7109375" style="19" customWidth="1"/>
    <col min="13882" max="13882" width="2.85546875" style="19" customWidth="1"/>
    <col min="13883" max="13883" width="2.140625" style="19" customWidth="1"/>
    <col min="13884" max="13884" width="2.85546875" style="19" customWidth="1"/>
    <col min="13885" max="13888" width="1.7109375" style="19" customWidth="1"/>
    <col min="13889" max="13889" width="6.28515625" style="19" bestFit="1" customWidth="1"/>
    <col min="13890" max="13890" width="2.28515625" style="19" customWidth="1"/>
    <col min="13891" max="13892" width="2.28515625" style="19" bestFit="1" customWidth="1"/>
    <col min="13893" max="13893" width="2.28515625" style="19" customWidth="1"/>
    <col min="13894" max="13894" width="2.5703125" style="19" customWidth="1"/>
    <col min="13895" max="13895" width="2.85546875" style="19" bestFit="1" customWidth="1"/>
    <col min="13896" max="13896" width="5.7109375" style="19" customWidth="1"/>
    <col min="13897" max="13897" width="18.5703125" style="19" bestFit="1" customWidth="1"/>
    <col min="13898" max="13898" width="2" style="19" bestFit="1" customWidth="1"/>
    <col min="13899" max="13923" width="5.7109375" style="19" customWidth="1"/>
    <col min="13924" max="13940" width="1.7109375" style="19" customWidth="1"/>
    <col min="13941" max="14080" width="1.7109375" style="19"/>
    <col min="14081" max="14137" width="1.7109375" style="19" customWidth="1"/>
    <col min="14138" max="14138" width="2.85546875" style="19" customWidth="1"/>
    <col min="14139" max="14139" width="2.140625" style="19" customWidth="1"/>
    <col min="14140" max="14140" width="2.85546875" style="19" customWidth="1"/>
    <col min="14141" max="14144" width="1.7109375" style="19" customWidth="1"/>
    <col min="14145" max="14145" width="6.28515625" style="19" bestFit="1" customWidth="1"/>
    <col min="14146" max="14146" width="2.28515625" style="19" customWidth="1"/>
    <col min="14147" max="14148" width="2.28515625" style="19" bestFit="1" customWidth="1"/>
    <col min="14149" max="14149" width="2.28515625" style="19" customWidth="1"/>
    <col min="14150" max="14150" width="2.5703125" style="19" customWidth="1"/>
    <col min="14151" max="14151" width="2.85546875" style="19" bestFit="1" customWidth="1"/>
    <col min="14152" max="14152" width="5.7109375" style="19" customWidth="1"/>
    <col min="14153" max="14153" width="18.5703125" style="19" bestFit="1" customWidth="1"/>
    <col min="14154" max="14154" width="2" style="19" bestFit="1" customWidth="1"/>
    <col min="14155" max="14179" width="5.7109375" style="19" customWidth="1"/>
    <col min="14180" max="14196" width="1.7109375" style="19" customWidth="1"/>
    <col min="14197" max="14336" width="1.7109375" style="19"/>
    <col min="14337" max="14393" width="1.7109375" style="19" customWidth="1"/>
    <col min="14394" max="14394" width="2.85546875" style="19" customWidth="1"/>
    <col min="14395" max="14395" width="2.140625" style="19" customWidth="1"/>
    <col min="14396" max="14396" width="2.85546875" style="19" customWidth="1"/>
    <col min="14397" max="14400" width="1.7109375" style="19" customWidth="1"/>
    <col min="14401" max="14401" width="6.28515625" style="19" bestFit="1" customWidth="1"/>
    <col min="14402" max="14402" width="2.28515625" style="19" customWidth="1"/>
    <col min="14403" max="14404" width="2.28515625" style="19" bestFit="1" customWidth="1"/>
    <col min="14405" max="14405" width="2.28515625" style="19" customWidth="1"/>
    <col min="14406" max="14406" width="2.5703125" style="19" customWidth="1"/>
    <col min="14407" max="14407" width="2.85546875" style="19" bestFit="1" customWidth="1"/>
    <col min="14408" max="14408" width="5.7109375" style="19" customWidth="1"/>
    <col min="14409" max="14409" width="18.5703125" style="19" bestFit="1" customWidth="1"/>
    <col min="14410" max="14410" width="2" style="19" bestFit="1" customWidth="1"/>
    <col min="14411" max="14435" width="5.7109375" style="19" customWidth="1"/>
    <col min="14436" max="14452" width="1.7109375" style="19" customWidth="1"/>
    <col min="14453" max="14592" width="1.7109375" style="19"/>
    <col min="14593" max="14649" width="1.7109375" style="19" customWidth="1"/>
    <col min="14650" max="14650" width="2.85546875" style="19" customWidth="1"/>
    <col min="14651" max="14651" width="2.140625" style="19" customWidth="1"/>
    <col min="14652" max="14652" width="2.85546875" style="19" customWidth="1"/>
    <col min="14653" max="14656" width="1.7109375" style="19" customWidth="1"/>
    <col min="14657" max="14657" width="6.28515625" style="19" bestFit="1" customWidth="1"/>
    <col min="14658" max="14658" width="2.28515625" style="19" customWidth="1"/>
    <col min="14659" max="14660" width="2.28515625" style="19" bestFit="1" customWidth="1"/>
    <col min="14661" max="14661" width="2.28515625" style="19" customWidth="1"/>
    <col min="14662" max="14662" width="2.5703125" style="19" customWidth="1"/>
    <col min="14663" max="14663" width="2.85546875" style="19" bestFit="1" customWidth="1"/>
    <col min="14664" max="14664" width="5.7109375" style="19" customWidth="1"/>
    <col min="14665" max="14665" width="18.5703125" style="19" bestFit="1" customWidth="1"/>
    <col min="14666" max="14666" width="2" style="19" bestFit="1" customWidth="1"/>
    <col min="14667" max="14691" width="5.7109375" style="19" customWidth="1"/>
    <col min="14692" max="14708" width="1.7109375" style="19" customWidth="1"/>
    <col min="14709" max="14848" width="1.7109375" style="19"/>
    <col min="14849" max="14905" width="1.7109375" style="19" customWidth="1"/>
    <col min="14906" max="14906" width="2.85546875" style="19" customWidth="1"/>
    <col min="14907" max="14907" width="2.140625" style="19" customWidth="1"/>
    <col min="14908" max="14908" width="2.85546875" style="19" customWidth="1"/>
    <col min="14909" max="14912" width="1.7109375" style="19" customWidth="1"/>
    <col min="14913" max="14913" width="6.28515625" style="19" bestFit="1" customWidth="1"/>
    <col min="14914" max="14914" width="2.28515625" style="19" customWidth="1"/>
    <col min="14915" max="14916" width="2.28515625" style="19" bestFit="1" customWidth="1"/>
    <col min="14917" max="14917" width="2.28515625" style="19" customWidth="1"/>
    <col min="14918" max="14918" width="2.5703125" style="19" customWidth="1"/>
    <col min="14919" max="14919" width="2.85546875" style="19" bestFit="1" customWidth="1"/>
    <col min="14920" max="14920" width="5.7109375" style="19" customWidth="1"/>
    <col min="14921" max="14921" width="18.5703125" style="19" bestFit="1" customWidth="1"/>
    <col min="14922" max="14922" width="2" style="19" bestFit="1" customWidth="1"/>
    <col min="14923" max="14947" width="5.7109375" style="19" customWidth="1"/>
    <col min="14948" max="14964" width="1.7109375" style="19" customWidth="1"/>
    <col min="14965" max="15104" width="1.7109375" style="19"/>
    <col min="15105" max="15161" width="1.7109375" style="19" customWidth="1"/>
    <col min="15162" max="15162" width="2.85546875" style="19" customWidth="1"/>
    <col min="15163" max="15163" width="2.140625" style="19" customWidth="1"/>
    <col min="15164" max="15164" width="2.85546875" style="19" customWidth="1"/>
    <col min="15165" max="15168" width="1.7109375" style="19" customWidth="1"/>
    <col min="15169" max="15169" width="6.28515625" style="19" bestFit="1" customWidth="1"/>
    <col min="15170" max="15170" width="2.28515625" style="19" customWidth="1"/>
    <col min="15171" max="15172" width="2.28515625" style="19" bestFit="1" customWidth="1"/>
    <col min="15173" max="15173" width="2.28515625" style="19" customWidth="1"/>
    <col min="15174" max="15174" width="2.5703125" style="19" customWidth="1"/>
    <col min="15175" max="15175" width="2.85546875" style="19" bestFit="1" customWidth="1"/>
    <col min="15176" max="15176" width="5.7109375" style="19" customWidth="1"/>
    <col min="15177" max="15177" width="18.5703125" style="19" bestFit="1" customWidth="1"/>
    <col min="15178" max="15178" width="2" style="19" bestFit="1" customWidth="1"/>
    <col min="15179" max="15203" width="5.7109375" style="19" customWidth="1"/>
    <col min="15204" max="15220" width="1.7109375" style="19" customWidth="1"/>
    <col min="15221" max="15360" width="1.7109375" style="19"/>
    <col min="15361" max="15417" width="1.7109375" style="19" customWidth="1"/>
    <col min="15418" max="15418" width="2.85546875" style="19" customWidth="1"/>
    <col min="15419" max="15419" width="2.140625" style="19" customWidth="1"/>
    <col min="15420" max="15420" width="2.85546875" style="19" customWidth="1"/>
    <col min="15421" max="15424" width="1.7109375" style="19" customWidth="1"/>
    <col min="15425" max="15425" width="6.28515625" style="19" bestFit="1" customWidth="1"/>
    <col min="15426" max="15426" width="2.28515625" style="19" customWidth="1"/>
    <col min="15427" max="15428" width="2.28515625" style="19" bestFit="1" customWidth="1"/>
    <col min="15429" max="15429" width="2.28515625" style="19" customWidth="1"/>
    <col min="15430" max="15430" width="2.5703125" style="19" customWidth="1"/>
    <col min="15431" max="15431" width="2.85546875" style="19" bestFit="1" customWidth="1"/>
    <col min="15432" max="15432" width="5.7109375" style="19" customWidth="1"/>
    <col min="15433" max="15433" width="18.5703125" style="19" bestFit="1" customWidth="1"/>
    <col min="15434" max="15434" width="2" style="19" bestFit="1" customWidth="1"/>
    <col min="15435" max="15459" width="5.7109375" style="19" customWidth="1"/>
    <col min="15460" max="15476" width="1.7109375" style="19" customWidth="1"/>
    <col min="15477" max="15616" width="1.7109375" style="19"/>
    <col min="15617" max="15673" width="1.7109375" style="19" customWidth="1"/>
    <col min="15674" max="15674" width="2.85546875" style="19" customWidth="1"/>
    <col min="15675" max="15675" width="2.140625" style="19" customWidth="1"/>
    <col min="15676" max="15676" width="2.85546875" style="19" customWidth="1"/>
    <col min="15677" max="15680" width="1.7109375" style="19" customWidth="1"/>
    <col min="15681" max="15681" width="6.28515625" style="19" bestFit="1" customWidth="1"/>
    <col min="15682" max="15682" width="2.28515625" style="19" customWidth="1"/>
    <col min="15683" max="15684" width="2.28515625" style="19" bestFit="1" customWidth="1"/>
    <col min="15685" max="15685" width="2.28515625" style="19" customWidth="1"/>
    <col min="15686" max="15686" width="2.5703125" style="19" customWidth="1"/>
    <col min="15687" max="15687" width="2.85546875" style="19" bestFit="1" customWidth="1"/>
    <col min="15688" max="15688" width="5.7109375" style="19" customWidth="1"/>
    <col min="15689" max="15689" width="18.5703125" style="19" bestFit="1" customWidth="1"/>
    <col min="15690" max="15690" width="2" style="19" bestFit="1" customWidth="1"/>
    <col min="15691" max="15715" width="5.7109375" style="19" customWidth="1"/>
    <col min="15716" max="15732" width="1.7109375" style="19" customWidth="1"/>
    <col min="15733" max="15872" width="1.7109375" style="19"/>
    <col min="15873" max="15929" width="1.7109375" style="19" customWidth="1"/>
    <col min="15930" max="15930" width="2.85546875" style="19" customWidth="1"/>
    <col min="15931" max="15931" width="2.140625" style="19" customWidth="1"/>
    <col min="15932" max="15932" width="2.85546875" style="19" customWidth="1"/>
    <col min="15933" max="15936" width="1.7109375" style="19" customWidth="1"/>
    <col min="15937" max="15937" width="6.28515625" style="19" bestFit="1" customWidth="1"/>
    <col min="15938" max="15938" width="2.28515625" style="19" customWidth="1"/>
    <col min="15939" max="15940" width="2.28515625" style="19" bestFit="1" customWidth="1"/>
    <col min="15941" max="15941" width="2.28515625" style="19" customWidth="1"/>
    <col min="15942" max="15942" width="2.5703125" style="19" customWidth="1"/>
    <col min="15943" max="15943" width="2.85546875" style="19" bestFit="1" customWidth="1"/>
    <col min="15944" max="15944" width="5.7109375" style="19" customWidth="1"/>
    <col min="15945" max="15945" width="18.5703125" style="19" bestFit="1" customWidth="1"/>
    <col min="15946" max="15946" width="2" style="19" bestFit="1" customWidth="1"/>
    <col min="15947" max="15971" width="5.7109375" style="19" customWidth="1"/>
    <col min="15972" max="15988" width="1.7109375" style="19" customWidth="1"/>
    <col min="15989" max="16128" width="1.7109375" style="19"/>
    <col min="16129" max="16185" width="1.7109375" style="19" customWidth="1"/>
    <col min="16186" max="16186" width="2.85546875" style="19" customWidth="1"/>
    <col min="16187" max="16187" width="2.140625" style="19" customWidth="1"/>
    <col min="16188" max="16188" width="2.85546875" style="19" customWidth="1"/>
    <col min="16189" max="16192" width="1.7109375" style="19" customWidth="1"/>
    <col min="16193" max="16193" width="6.28515625" style="19" bestFit="1" customWidth="1"/>
    <col min="16194" max="16194" width="2.28515625" style="19" customWidth="1"/>
    <col min="16195" max="16196" width="2.28515625" style="19" bestFit="1" customWidth="1"/>
    <col min="16197" max="16197" width="2.28515625" style="19" customWidth="1"/>
    <col min="16198" max="16198" width="2.5703125" style="19" customWidth="1"/>
    <col min="16199" max="16199" width="2.85546875" style="19" bestFit="1" customWidth="1"/>
    <col min="16200" max="16200" width="5.7109375" style="19" customWidth="1"/>
    <col min="16201" max="16201" width="18.5703125" style="19" bestFit="1" customWidth="1"/>
    <col min="16202" max="16202" width="2" style="19" bestFit="1" customWidth="1"/>
    <col min="16203" max="16227" width="5.7109375" style="19" customWidth="1"/>
    <col min="16228" max="16244" width="1.7109375" style="19" customWidth="1"/>
    <col min="16245" max="16384" width="1.7109375" style="19"/>
  </cols>
  <sheetData>
    <row r="1" spans="1:136" s="2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  <c r="BY1" s="5"/>
      <c r="BZ1" s="5"/>
      <c r="CA1" s="5"/>
      <c r="CB1" s="5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 s="12" customFormat="1" ht="11.25" customHeight="1" x14ac:dyDescent="0.5">
      <c r="A2" s="1"/>
      <c r="B2" s="182" t="s">
        <v>24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36" s="18" customFormat="1" ht="11.25" customHeight="1" x14ac:dyDescent="0.2">
      <c r="A3" s="1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4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36" s="18" customFormat="1" ht="11.2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36" s="18" customFormat="1" ht="15" x14ac:dyDescent="0.2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4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36" ht="11.25" customHeight="1" x14ac:dyDescent="0.2"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</row>
    <row r="7" spans="1:136" ht="11.25" customHeight="1" x14ac:dyDescent="0.2">
      <c r="O7" s="93" t="s">
        <v>88</v>
      </c>
      <c r="Q7" s="9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</row>
    <row r="8" spans="1:136" ht="11.25" customHeight="1" x14ac:dyDescent="0.2"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</row>
    <row r="9" spans="1:136" ht="4.5" customHeight="1" x14ac:dyDescent="0.2"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</row>
    <row r="10" spans="1:136" x14ac:dyDescent="0.2"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</row>
    <row r="11" spans="1:136" ht="9" customHeight="1" x14ac:dyDescent="0.2"/>
    <row r="12" spans="1:136" ht="6" customHeight="1" thickBot="1" x14ac:dyDescent="0.25"/>
    <row r="13" spans="1:136" ht="16.5" thickBot="1" x14ac:dyDescent="0.3">
      <c r="M13" s="184" t="s">
        <v>0</v>
      </c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6"/>
    </row>
    <row r="14" spans="1:136" ht="15" x14ac:dyDescent="0.2">
      <c r="M14" s="187"/>
      <c r="N14" s="188"/>
      <c r="O14" s="189" t="s">
        <v>86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0"/>
      <c r="AT14" s="26"/>
    </row>
    <row r="15" spans="1:136" ht="15" x14ac:dyDescent="0.2">
      <c r="M15" s="187"/>
      <c r="N15" s="188"/>
      <c r="O15" s="189" t="s">
        <v>97</v>
      </c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0"/>
      <c r="AT15" s="26"/>
    </row>
    <row r="16" spans="1:136" ht="15" x14ac:dyDescent="0.2">
      <c r="M16" s="187"/>
      <c r="N16" s="188"/>
      <c r="O16" s="189" t="s">
        <v>104</v>
      </c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26"/>
    </row>
    <row r="17" spans="2:116" ht="15" x14ac:dyDescent="0.2">
      <c r="M17" s="187"/>
      <c r="N17" s="188"/>
      <c r="O17" s="189" t="s">
        <v>105</v>
      </c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90"/>
      <c r="AT17" s="26"/>
    </row>
    <row r="18" spans="2:116" ht="15.75" thickBot="1" x14ac:dyDescent="0.25">
      <c r="M18" s="198"/>
      <c r="N18" s="199"/>
      <c r="O18" s="200" t="s">
        <v>94</v>
      </c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1"/>
      <c r="AT18" s="26"/>
    </row>
    <row r="20" spans="2:116" x14ac:dyDescent="0.2">
      <c r="B20" s="27" t="s">
        <v>22</v>
      </c>
    </row>
    <row r="21" spans="2:116" ht="6" customHeight="1" thickBot="1" x14ac:dyDescent="0.25"/>
    <row r="22" spans="2:116" s="34" customFormat="1" ht="16.5" customHeight="1" thickBot="1" x14ac:dyDescent="0.25">
      <c r="B22" s="191" t="s">
        <v>6</v>
      </c>
      <c r="C22" s="192"/>
      <c r="D22" s="193" t="s">
        <v>7</v>
      </c>
      <c r="E22" s="194"/>
      <c r="F22" s="194"/>
      <c r="G22" s="194"/>
      <c r="H22" s="194"/>
      <c r="I22" s="195"/>
      <c r="J22" s="193" t="s">
        <v>8</v>
      </c>
      <c r="K22" s="194"/>
      <c r="L22" s="194"/>
      <c r="M22" s="194"/>
      <c r="N22" s="195"/>
      <c r="O22" s="193" t="s">
        <v>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5"/>
      <c r="AW22" s="193" t="s">
        <v>10</v>
      </c>
      <c r="AX22" s="194"/>
      <c r="AY22" s="194"/>
      <c r="AZ22" s="194"/>
      <c r="BA22" s="195"/>
      <c r="BB22" s="196" t="s">
        <v>50</v>
      </c>
      <c r="BC22" s="197"/>
      <c r="BD22" s="62"/>
      <c r="BE22" s="29"/>
      <c r="BF22" s="30" t="s">
        <v>11</v>
      </c>
      <c r="BG22" s="31"/>
      <c r="BH22" s="31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32"/>
      <c r="BW22" s="32"/>
      <c r="BX22" s="32"/>
      <c r="BY22" s="32"/>
      <c r="BZ22" s="32"/>
      <c r="CA22" s="32"/>
      <c r="CB22" s="3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28"/>
    </row>
    <row r="23" spans="2:116" s="65" customFormat="1" ht="18" customHeight="1" thickBot="1" x14ac:dyDescent="0.3">
      <c r="B23" s="209">
        <v>1</v>
      </c>
      <c r="C23" s="210"/>
      <c r="D23" s="211" t="s">
        <v>53</v>
      </c>
      <c r="E23" s="212"/>
      <c r="F23" s="212"/>
      <c r="G23" s="212"/>
      <c r="H23" s="212"/>
      <c r="I23" s="213"/>
      <c r="J23" s="214">
        <v>0.71805555555555556</v>
      </c>
      <c r="K23" s="214"/>
      <c r="L23" s="214"/>
      <c r="M23" s="214"/>
      <c r="N23" s="215"/>
      <c r="O23" s="220" t="str">
        <f>O14</f>
        <v>SV Rheydt 08 I</v>
      </c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35" t="s">
        <v>12</v>
      </c>
      <c r="AF23" s="217" t="str">
        <f>O15</f>
        <v>Fortuna Düsseldorf</v>
      </c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8"/>
      <c r="AW23" s="219">
        <v>0</v>
      </c>
      <c r="AX23" s="202"/>
      <c r="AY23" s="35" t="s">
        <v>13</v>
      </c>
      <c r="AZ23" s="202">
        <v>10</v>
      </c>
      <c r="BA23" s="203"/>
      <c r="BB23" s="204" t="s">
        <v>51</v>
      </c>
      <c r="BC23" s="205"/>
      <c r="BD23" s="62"/>
      <c r="BE23" s="29"/>
      <c r="BF23" s="37">
        <f>IF(ISBLANK(AW23),"0",IF(AW23&gt;AZ23,3,IF(AW23=AZ23,1,0)))</f>
        <v>0</v>
      </c>
      <c r="BG23" s="37" t="s">
        <v>13</v>
      </c>
      <c r="BH23" s="37">
        <f>IF(ISBLANK(AZ23),"0",IF(AZ23&gt;AW23,3,IF(AZ23=AW23,1,0)))</f>
        <v>3</v>
      </c>
      <c r="BI23" s="29"/>
      <c r="BJ23" s="29"/>
      <c r="BK23" s="29"/>
      <c r="BL23" s="29"/>
      <c r="BM23" s="64" t="str">
        <f>$O$18</f>
        <v>Tennis Borussia Berlin</v>
      </c>
      <c r="BN23" s="39">
        <f>COUNT($BF$27,$BH$31,$BH$37,$BF$41)</f>
        <v>4</v>
      </c>
      <c r="BO23" s="39">
        <f>SUM($BF$27+$BH$31+$BH$37+$BF$41)</f>
        <v>6</v>
      </c>
      <c r="BP23" s="39">
        <f>SUM($AW$27+$AZ$31+$AZ$37+$AW$41)</f>
        <v>4</v>
      </c>
      <c r="BQ23" s="40" t="s">
        <v>13</v>
      </c>
      <c r="BR23" s="39">
        <f>SUM($AZ$27+$AW$31+$AW$37+$AZ$41)</f>
        <v>6</v>
      </c>
      <c r="BS23" s="39">
        <f>SUM(BP23-BR23)</f>
        <v>-2</v>
      </c>
      <c r="BT23" s="29"/>
      <c r="BU23" s="29" t="str">
        <f>IF(BV23&gt;0,"Mannschaften gleich!",BM23)</f>
        <v>Tennis Borussia Berlin</v>
      </c>
      <c r="BV23" s="32">
        <f>IF(AND(BO23=BO24,BS23=BS24,BP23=BP24),1,0)</f>
        <v>0</v>
      </c>
      <c r="BW23" s="32"/>
      <c r="BX23" s="32"/>
      <c r="BY23" s="32"/>
      <c r="BZ23" s="32"/>
      <c r="CA23" s="32"/>
      <c r="CB23" s="3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</row>
    <row r="24" spans="2:116" s="65" customFormat="1" ht="18" customHeight="1" thickBot="1" x14ac:dyDescent="0.3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8"/>
      <c r="BD24" s="62"/>
      <c r="BE24" s="29"/>
      <c r="BF24" s="37"/>
      <c r="BG24" s="37"/>
      <c r="BH24" s="37"/>
      <c r="BI24" s="29"/>
      <c r="BJ24" s="29"/>
      <c r="BK24" s="29"/>
      <c r="BL24" s="29"/>
      <c r="BM24" s="64" t="str">
        <f>$O$17</f>
        <v>SV Wehen Wiesbaden</v>
      </c>
      <c r="BN24" s="39">
        <f>COUNT($BH$25,$BF$31,$BH$35,$BF$39)</f>
        <v>4</v>
      </c>
      <c r="BO24" s="39">
        <f>SUM($BH$25+$BF$31+$BH$35+$BF$39)</f>
        <v>3</v>
      </c>
      <c r="BP24" s="39">
        <f>SUM($AZ$25+$AW$31+$AZ$35+$AW$39)</f>
        <v>6</v>
      </c>
      <c r="BQ24" s="40" t="s">
        <v>13</v>
      </c>
      <c r="BR24" s="39">
        <f>SUM($AW$25+$AZ$31+$AW$35+$AZ$39)</f>
        <v>8</v>
      </c>
      <c r="BS24" s="39">
        <f>SUM(BP24-BR24)</f>
        <v>-2</v>
      </c>
      <c r="BT24" s="29"/>
      <c r="BU24" s="29" t="str">
        <f>IF((BV24+BW24)&gt;0,"Mannschaften gleich!",BM24)</f>
        <v>SV Wehen Wiesbaden</v>
      </c>
      <c r="BV24" s="32">
        <f>IF(AND(BO24=BO25,BS24=BS25,BP24=BP25),1,0)</f>
        <v>0</v>
      </c>
      <c r="BW24" s="32">
        <f>IF(AND(BO23=BO24,BS23=BS24,BP23=BP24),1,0)</f>
        <v>0</v>
      </c>
      <c r="BX24" s="32"/>
      <c r="BY24" s="32"/>
      <c r="BZ24" s="32"/>
      <c r="CA24" s="32"/>
      <c r="CB24" s="3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</row>
    <row r="25" spans="2:116" s="34" customFormat="1" ht="18" customHeight="1" thickBot="1" x14ac:dyDescent="0.3">
      <c r="B25" s="209">
        <v>2</v>
      </c>
      <c r="C25" s="210"/>
      <c r="D25" s="211" t="s">
        <v>79</v>
      </c>
      <c r="E25" s="212"/>
      <c r="F25" s="212"/>
      <c r="G25" s="212"/>
      <c r="H25" s="212"/>
      <c r="I25" s="213"/>
      <c r="J25" s="214">
        <v>0.73611111111111116</v>
      </c>
      <c r="K25" s="214"/>
      <c r="L25" s="214"/>
      <c r="M25" s="214"/>
      <c r="N25" s="215"/>
      <c r="O25" s="216" t="s">
        <v>94</v>
      </c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35" t="s">
        <v>12</v>
      </c>
      <c r="AF25" s="217" t="s">
        <v>27</v>
      </c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8"/>
      <c r="AW25" s="219">
        <v>5</v>
      </c>
      <c r="AX25" s="202"/>
      <c r="AY25" s="35" t="s">
        <v>13</v>
      </c>
      <c r="AZ25" s="202">
        <v>1</v>
      </c>
      <c r="BA25" s="203"/>
      <c r="BB25" s="204" t="s">
        <v>51</v>
      </c>
      <c r="BC25" s="205"/>
      <c r="BD25" s="62"/>
      <c r="BE25" s="29"/>
      <c r="BF25" s="37">
        <f>IF(ISBLANK(AW25),"0",IF(AW25&gt;AZ25,3,IF(AW25=AZ25,1,0)))</f>
        <v>3</v>
      </c>
      <c r="BG25" s="37" t="s">
        <v>13</v>
      </c>
      <c r="BH25" s="37">
        <f>IF(ISBLANK(AZ25),"0",IF(AZ25&gt;AW25,3,IF(AZ25=AW25,1,0)))</f>
        <v>0</v>
      </c>
      <c r="BI25" s="29"/>
      <c r="BJ25" s="29"/>
      <c r="BK25" s="29"/>
      <c r="BL25" s="29"/>
      <c r="BM25" s="66" t="str">
        <f>$O$14</f>
        <v>SV Rheydt 08 I</v>
      </c>
      <c r="BN25" s="39">
        <f>COUNT($BF$23,$BH$27,$BF$33,$BH$39)</f>
        <v>4</v>
      </c>
      <c r="BO25" s="39">
        <f>SUM($BF$23+$BH$27+$BF$33+$BH$39)</f>
        <v>0</v>
      </c>
      <c r="BP25" s="39">
        <f>SUM($AW$23+$AZ$27+$AW$33+$AZ$39)</f>
        <v>0</v>
      </c>
      <c r="BQ25" s="40" t="s">
        <v>13</v>
      </c>
      <c r="BR25" s="39">
        <f>SUM($AZ$23+$AW$27+$AZ$33+$AW$39)</f>
        <v>19</v>
      </c>
      <c r="BS25" s="39">
        <f>SUM(BP25-BR25)</f>
        <v>-19</v>
      </c>
      <c r="BT25" s="29"/>
      <c r="BU25" s="29" t="str">
        <f>IF((BV25+BW25)&gt;0,"Mannschaften gleich!",BM25)</f>
        <v>SV Rheydt 08 I</v>
      </c>
      <c r="BV25" s="32">
        <f>IF(AND(BO25=BO26,BS25=BS26,BP25=BP26),1,0)</f>
        <v>0</v>
      </c>
      <c r="BW25" s="32">
        <f>IF(AND(BO24=BO25,BS24=BS25,BP24=BP25),1,0)</f>
        <v>0</v>
      </c>
      <c r="BX25" s="32"/>
      <c r="BY25" s="32"/>
      <c r="BZ25" s="32"/>
      <c r="CA25" s="32"/>
      <c r="CB25" s="3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28"/>
    </row>
    <row r="26" spans="2:116" s="34" customFormat="1" ht="18" customHeight="1" thickBot="1" x14ac:dyDescent="0.3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8"/>
      <c r="BD26" s="62"/>
      <c r="BE26" s="29"/>
      <c r="BF26" s="37"/>
      <c r="BG26" s="37"/>
      <c r="BH26" s="37"/>
      <c r="BI26" s="29"/>
      <c r="BJ26" s="29"/>
      <c r="BK26" s="29"/>
      <c r="BL26" s="29"/>
      <c r="BM26" s="64" t="str">
        <f>$O$16</f>
        <v>RSC Anderlecht (B)</v>
      </c>
      <c r="BN26" s="39">
        <f>COUNT($BF$25,$BH$29,$BH$33,$BF$37)</f>
        <v>4</v>
      </c>
      <c r="BO26" s="39">
        <f>SUM($BF$25+$BH$29+$BH$33+$BF$37)</f>
        <v>10</v>
      </c>
      <c r="BP26" s="39">
        <f>SUM($AW$25+$AZ$29+$AZ$33+$AW$37)</f>
        <v>13</v>
      </c>
      <c r="BQ26" s="40" t="s">
        <v>13</v>
      </c>
      <c r="BR26" s="39">
        <f>SUM($AZ$25+$AW$29+$AW$33+$AZ$37)</f>
        <v>3</v>
      </c>
      <c r="BS26" s="39">
        <f>SUM(BP26-BR26)</f>
        <v>10</v>
      </c>
      <c r="BT26" s="29"/>
      <c r="BU26" s="29" t="str">
        <f>IF((BV26+BW26)&gt;0,"Mannschaften gleich!",BM26)</f>
        <v>RSC Anderlecht (B)</v>
      </c>
      <c r="BV26" s="32">
        <f>IF(AND(BO26=BO27,BS26=BS27,BP26=BP27),1,0)</f>
        <v>0</v>
      </c>
      <c r="BW26" s="32">
        <f>IF(AND(BO25=BO26,BS25=BS26,BP25=BP26),1,0)</f>
        <v>0</v>
      </c>
      <c r="BX26" s="32"/>
      <c r="BY26" s="32"/>
      <c r="BZ26" s="32"/>
      <c r="CA26" s="32"/>
      <c r="CB26" s="3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28"/>
    </row>
    <row r="27" spans="2:116" s="34" customFormat="1" ht="18" customHeight="1" thickBot="1" x14ac:dyDescent="0.3">
      <c r="B27" s="209">
        <v>3</v>
      </c>
      <c r="C27" s="210"/>
      <c r="D27" s="211">
        <v>1</v>
      </c>
      <c r="E27" s="212"/>
      <c r="F27" s="212"/>
      <c r="G27" s="212"/>
      <c r="H27" s="212"/>
      <c r="I27" s="213"/>
      <c r="J27" s="221">
        <v>0.39583333333333331</v>
      </c>
      <c r="K27" s="221"/>
      <c r="L27" s="221"/>
      <c r="M27" s="221"/>
      <c r="N27" s="222"/>
      <c r="O27" s="220" t="str">
        <f>O16</f>
        <v>RSC Anderlecht (B)</v>
      </c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35" t="s">
        <v>12</v>
      </c>
      <c r="AF27" s="217" t="s">
        <v>27</v>
      </c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8"/>
      <c r="AW27" s="219">
        <v>3</v>
      </c>
      <c r="AX27" s="202"/>
      <c r="AY27" s="35" t="s">
        <v>13</v>
      </c>
      <c r="AZ27" s="202">
        <v>0</v>
      </c>
      <c r="BA27" s="203"/>
      <c r="BB27" s="223" t="s">
        <v>52</v>
      </c>
      <c r="BC27" s="224"/>
      <c r="BD27" s="62"/>
      <c r="BE27" s="29"/>
      <c r="BF27" s="37">
        <f>IF(ISBLANK(AW27),"0",IF(AW27&gt;AZ27,3,IF(AW27=AZ27,1,0)))</f>
        <v>3</v>
      </c>
      <c r="BG27" s="37" t="s">
        <v>13</v>
      </c>
      <c r="BH27" s="37">
        <f>IF(ISBLANK(AZ27),"0",IF(AZ27&gt;AW27,3,IF(AZ27=AW27,1,0)))</f>
        <v>0</v>
      </c>
      <c r="BI27" s="29"/>
      <c r="BJ27" s="29"/>
      <c r="BK27" s="29"/>
      <c r="BL27" s="29"/>
      <c r="BM27" s="64" t="str">
        <f>$O$15</f>
        <v>Fortuna Düsseldorf</v>
      </c>
      <c r="BN27" s="39">
        <f>COUNT($BH$23,$BF$29,$BF$35,$BH$41)</f>
        <v>4</v>
      </c>
      <c r="BO27" s="39">
        <f>SUM($BH$23+$BF$29+$BF$35+$BH$41)</f>
        <v>10</v>
      </c>
      <c r="BP27" s="39">
        <f>SUM($AZ$23+$AW$29+$AW$35+$AZ$41)</f>
        <v>15</v>
      </c>
      <c r="BQ27" s="40" t="s">
        <v>13</v>
      </c>
      <c r="BR27" s="39">
        <f>SUM($AW$23+$AZ$29+$AZ$35+$AW$41)</f>
        <v>2</v>
      </c>
      <c r="BS27" s="39">
        <f>SUM(BP27-BR27)</f>
        <v>13</v>
      </c>
      <c r="BT27" s="29"/>
      <c r="BU27" s="29" t="str">
        <f>IF(BV27&gt;0,"Mannschaften gleich!",BM27)</f>
        <v>Fortuna Düsseldorf</v>
      </c>
      <c r="BV27" s="32">
        <f>IF(AND(BO27=BO26,BS27=BS26,BP27=BP26),1,0)</f>
        <v>0</v>
      </c>
      <c r="BW27" s="32"/>
      <c r="BX27" s="32"/>
      <c r="BY27" s="32"/>
      <c r="BZ27" s="32"/>
      <c r="CA27" s="32"/>
      <c r="CB27" s="3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28"/>
    </row>
    <row r="28" spans="2:116" s="34" customFormat="1" ht="18" customHeight="1" thickBot="1" x14ac:dyDescent="0.3"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8"/>
      <c r="BD28" s="62"/>
      <c r="BE28" s="29"/>
      <c r="BF28" s="37"/>
      <c r="BG28" s="37"/>
      <c r="BH28" s="37"/>
      <c r="BI28" s="29"/>
      <c r="BJ28" s="29"/>
      <c r="BK28" s="29"/>
      <c r="BL28" s="29"/>
      <c r="BM28" s="62"/>
      <c r="BN28" s="62"/>
      <c r="BO28" s="62"/>
      <c r="BP28" s="62"/>
      <c r="BQ28" s="62"/>
      <c r="BR28" s="62"/>
      <c r="BS28" s="62"/>
      <c r="BT28" s="29"/>
      <c r="BU28" s="29"/>
      <c r="BV28" s="32"/>
      <c r="BW28" s="32"/>
      <c r="BX28" s="32"/>
      <c r="BY28" s="32"/>
      <c r="BZ28" s="32"/>
      <c r="CA28" s="32"/>
      <c r="CB28" s="3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28"/>
    </row>
    <row r="29" spans="2:116" s="34" customFormat="1" ht="18" customHeight="1" thickBot="1" x14ac:dyDescent="0.3">
      <c r="B29" s="209">
        <v>4</v>
      </c>
      <c r="C29" s="210"/>
      <c r="D29" s="211">
        <v>2</v>
      </c>
      <c r="E29" s="212"/>
      <c r="F29" s="212"/>
      <c r="G29" s="212"/>
      <c r="H29" s="212"/>
      <c r="I29" s="213"/>
      <c r="J29" s="225">
        <v>0.39583333333333331</v>
      </c>
      <c r="K29" s="225"/>
      <c r="L29" s="225"/>
      <c r="M29" s="225"/>
      <c r="N29" s="226"/>
      <c r="O29" s="220" t="str">
        <f>O17</f>
        <v>SV Wehen Wiesbaden</v>
      </c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35" t="s">
        <v>12</v>
      </c>
      <c r="AF29" s="217" t="str">
        <f>O18</f>
        <v>Tennis Borussia Berlin</v>
      </c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8"/>
      <c r="AW29" s="219">
        <v>2</v>
      </c>
      <c r="AX29" s="202"/>
      <c r="AY29" s="35" t="s">
        <v>13</v>
      </c>
      <c r="AZ29" s="202">
        <v>2</v>
      </c>
      <c r="BA29" s="203"/>
      <c r="BB29" s="219" t="s">
        <v>52</v>
      </c>
      <c r="BC29" s="227"/>
      <c r="BD29" s="62"/>
      <c r="BE29" s="29"/>
      <c r="BF29" s="37">
        <f>IF(ISBLANK(AW29),"0",IF(AW29&gt;AZ29,3,IF(AW29=AZ29,1,0)))</f>
        <v>1</v>
      </c>
      <c r="BG29" s="37" t="s">
        <v>13</v>
      </c>
      <c r="BH29" s="37">
        <f>IF(ISBLANK(AZ29),"0",IF(AZ29&gt;AW29,3,IF(AZ29=AW29,1,0)))</f>
        <v>1</v>
      </c>
      <c r="BI29" s="29"/>
      <c r="BJ29" s="29"/>
      <c r="BK29" s="29"/>
      <c r="BL29" s="29"/>
      <c r="BM29" s="62"/>
      <c r="BN29" s="62"/>
      <c r="BO29" s="62"/>
      <c r="BP29" s="62"/>
      <c r="BQ29" s="62"/>
      <c r="BR29" s="62"/>
      <c r="BS29" s="62"/>
      <c r="BT29" s="29"/>
      <c r="BU29" s="29"/>
      <c r="BV29" s="32"/>
      <c r="BW29" s="32"/>
      <c r="BX29" s="32"/>
      <c r="BY29" s="32"/>
      <c r="BZ29" s="32"/>
      <c r="CA29" s="32"/>
      <c r="CB29" s="3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28"/>
    </row>
    <row r="30" spans="2:116" s="34" customFormat="1" ht="18" customHeight="1" thickBot="1" x14ac:dyDescent="0.3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8"/>
      <c r="BD30" s="62"/>
      <c r="BE30" s="29"/>
      <c r="BF30" s="37"/>
      <c r="BG30" s="37"/>
      <c r="BH30" s="37"/>
      <c r="BI30" s="29"/>
      <c r="BJ30" s="29"/>
      <c r="BK30" s="29"/>
      <c r="BL30" s="29"/>
      <c r="BM30" s="62"/>
      <c r="BN30" s="62"/>
      <c r="BO30" s="62"/>
      <c r="BP30" s="62"/>
      <c r="BQ30" s="62"/>
      <c r="BR30" s="62"/>
      <c r="BS30" s="62"/>
      <c r="BT30" s="29"/>
      <c r="BU30" s="29"/>
      <c r="BV30" s="32"/>
      <c r="BW30" s="32"/>
      <c r="BX30" s="32"/>
      <c r="BY30" s="32"/>
      <c r="BZ30" s="32"/>
      <c r="CA30" s="32"/>
      <c r="CB30" s="3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28"/>
    </row>
    <row r="31" spans="2:116" s="34" customFormat="1" ht="18" customHeight="1" thickBot="1" x14ac:dyDescent="0.3">
      <c r="B31" s="209">
        <v>5</v>
      </c>
      <c r="C31" s="210"/>
      <c r="D31" s="211">
        <v>1</v>
      </c>
      <c r="E31" s="212"/>
      <c r="F31" s="212"/>
      <c r="G31" s="212"/>
      <c r="H31" s="212"/>
      <c r="I31" s="213"/>
      <c r="J31" s="225">
        <v>0.44305555555555554</v>
      </c>
      <c r="K31" s="225"/>
      <c r="L31" s="225"/>
      <c r="M31" s="225"/>
      <c r="N31" s="226"/>
      <c r="O31" s="220" t="str">
        <f>O15</f>
        <v>Fortuna Düsseldorf</v>
      </c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35" t="s">
        <v>12</v>
      </c>
      <c r="AF31" s="217" t="str">
        <f>O18</f>
        <v>Tennis Borussia Berlin</v>
      </c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8"/>
      <c r="AW31" s="219">
        <v>0</v>
      </c>
      <c r="AX31" s="202"/>
      <c r="AY31" s="35" t="s">
        <v>13</v>
      </c>
      <c r="AZ31" s="202">
        <v>1</v>
      </c>
      <c r="BA31" s="203"/>
      <c r="BB31" s="219" t="s">
        <v>52</v>
      </c>
      <c r="BC31" s="227"/>
      <c r="BD31" s="62"/>
      <c r="BE31" s="29"/>
      <c r="BF31" s="37">
        <f>IF(ISBLANK(AW31),"0",IF(AW31&gt;AZ31,3,IF(AW31=AZ31,1,0)))</f>
        <v>0</v>
      </c>
      <c r="BG31" s="37" t="s">
        <v>13</v>
      </c>
      <c r="BH31" s="37">
        <f>IF(ISBLANK(AZ31),"0",IF(AZ31&gt;AW31,3,IF(AZ31=AW31,1,0)))</f>
        <v>3</v>
      </c>
      <c r="BI31" s="29"/>
      <c r="BJ31" s="29"/>
      <c r="BK31" s="29"/>
      <c r="BL31" s="29"/>
      <c r="BM31" s="62"/>
      <c r="BN31" s="62"/>
      <c r="BO31" s="62"/>
      <c r="BP31" s="62"/>
      <c r="BQ31" s="62"/>
      <c r="BR31" s="62"/>
      <c r="BS31" s="62"/>
      <c r="BT31" s="29"/>
      <c r="BU31" s="29"/>
      <c r="BV31" s="32"/>
      <c r="BW31" s="32"/>
      <c r="BX31" s="32"/>
      <c r="BY31" s="32"/>
      <c r="BZ31" s="32"/>
      <c r="CA31" s="32"/>
      <c r="CB31" s="3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28"/>
    </row>
    <row r="32" spans="2:116" s="34" customFormat="1" ht="18" customHeight="1" thickBot="1" x14ac:dyDescent="0.3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8"/>
      <c r="BD32" s="62"/>
      <c r="BE32" s="29"/>
      <c r="BF32" s="37"/>
      <c r="BG32" s="37"/>
      <c r="BH32" s="37"/>
      <c r="BI32" s="29"/>
      <c r="BJ32" s="29"/>
      <c r="BK32" s="29"/>
      <c r="BL32" s="29"/>
      <c r="BM32" s="62"/>
      <c r="BN32" s="62"/>
      <c r="BO32" s="62"/>
      <c r="BP32" s="62"/>
      <c r="BQ32" s="62"/>
      <c r="BR32" s="62"/>
      <c r="BS32" s="62"/>
      <c r="BT32" s="29"/>
      <c r="BU32" s="29"/>
      <c r="BV32" s="32"/>
      <c r="BW32" s="32"/>
      <c r="BX32" s="32"/>
      <c r="BY32" s="32"/>
      <c r="BZ32" s="32"/>
      <c r="CA32" s="32"/>
      <c r="CB32" s="3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28"/>
    </row>
    <row r="33" spans="2:116" s="34" customFormat="1" ht="18" customHeight="1" thickBot="1" x14ac:dyDescent="0.25">
      <c r="B33" s="209">
        <v>6</v>
      </c>
      <c r="C33" s="210"/>
      <c r="D33" s="211">
        <v>2</v>
      </c>
      <c r="E33" s="212"/>
      <c r="F33" s="212"/>
      <c r="G33" s="212"/>
      <c r="H33" s="212"/>
      <c r="I33" s="213"/>
      <c r="J33" s="225">
        <v>0.44305555555555554</v>
      </c>
      <c r="K33" s="225"/>
      <c r="L33" s="225"/>
      <c r="M33" s="225"/>
      <c r="N33" s="226"/>
      <c r="O33" s="220" t="str">
        <f>O17</f>
        <v>SV Wehen Wiesbaden</v>
      </c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35" t="s">
        <v>12</v>
      </c>
      <c r="AF33" s="217" t="str">
        <f>O16</f>
        <v>RSC Anderlecht (B)</v>
      </c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8"/>
      <c r="AW33" s="219">
        <v>0</v>
      </c>
      <c r="AX33" s="202"/>
      <c r="AY33" s="35" t="s">
        <v>13</v>
      </c>
      <c r="AZ33" s="202">
        <v>1</v>
      </c>
      <c r="BA33" s="203"/>
      <c r="BB33" s="219" t="s">
        <v>52</v>
      </c>
      <c r="BC33" s="227"/>
      <c r="BD33" s="62"/>
      <c r="BE33" s="29"/>
      <c r="BF33" s="37">
        <f>IF(ISBLANK(AW33),"0",IF(AW33&gt;AZ33,3,IF(AW33=AZ33,1,0)))</f>
        <v>0</v>
      </c>
      <c r="BG33" s="37" t="s">
        <v>13</v>
      </c>
      <c r="BH33" s="37">
        <f>IF(ISBLANK(AZ33),"0",IF(AZ33&gt;AW33,3,IF(AZ33=AW33,1,0)))</f>
        <v>3</v>
      </c>
      <c r="BI33" s="29"/>
      <c r="BJ33" s="29"/>
      <c r="BK33" s="21"/>
      <c r="BL33" s="21"/>
      <c r="BM33" s="21"/>
      <c r="BN33" s="21"/>
      <c r="BO33" s="21"/>
      <c r="BP33" s="21"/>
      <c r="BQ33" s="21"/>
      <c r="BR33" s="21"/>
      <c r="BS33" s="21"/>
      <c r="BT33" s="29"/>
      <c r="BU33" s="29"/>
      <c r="BV33" s="32"/>
      <c r="BW33" s="32"/>
      <c r="BX33" s="32"/>
      <c r="BY33" s="32"/>
      <c r="BZ33" s="32"/>
      <c r="CA33" s="32"/>
      <c r="CB33" s="3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28"/>
    </row>
    <row r="34" spans="2:116" s="34" customFormat="1" ht="18" customHeight="1" thickBot="1" x14ac:dyDescent="0.25"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8"/>
      <c r="BD34" s="62"/>
      <c r="BE34" s="29"/>
      <c r="BF34" s="37"/>
      <c r="BG34" s="37"/>
      <c r="BH34" s="37"/>
      <c r="BI34" s="29"/>
      <c r="BJ34" s="29"/>
      <c r="BK34" s="21"/>
      <c r="BL34" s="21"/>
      <c r="BM34" s="21"/>
      <c r="BN34" s="21"/>
      <c r="BO34" s="21"/>
      <c r="BP34" s="21"/>
      <c r="BQ34" s="21"/>
      <c r="BR34" s="21"/>
      <c r="BS34" s="21"/>
      <c r="BT34" s="29"/>
      <c r="BU34" s="29"/>
      <c r="BV34" s="32"/>
      <c r="BW34" s="32"/>
      <c r="BX34" s="32"/>
      <c r="BY34" s="32"/>
      <c r="BZ34" s="32"/>
      <c r="CA34" s="32"/>
      <c r="CB34" s="3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28"/>
    </row>
    <row r="35" spans="2:116" s="34" customFormat="1" ht="18" customHeight="1" thickBot="1" x14ac:dyDescent="0.3">
      <c r="B35" s="209">
        <v>7</v>
      </c>
      <c r="C35" s="210"/>
      <c r="D35" s="211">
        <v>1</v>
      </c>
      <c r="E35" s="212"/>
      <c r="F35" s="212"/>
      <c r="G35" s="212"/>
      <c r="H35" s="212"/>
      <c r="I35" s="213"/>
      <c r="J35" s="225">
        <v>0.47847222222222219</v>
      </c>
      <c r="K35" s="225"/>
      <c r="L35" s="225"/>
      <c r="M35" s="225"/>
      <c r="N35" s="226"/>
      <c r="O35" s="220" t="str">
        <f>O15</f>
        <v>Fortuna Düsseldorf</v>
      </c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35" t="s">
        <v>12</v>
      </c>
      <c r="AF35" s="217" t="str">
        <f>O17</f>
        <v>SV Wehen Wiesbaden</v>
      </c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8"/>
      <c r="AW35" s="219">
        <v>2</v>
      </c>
      <c r="AX35" s="202"/>
      <c r="AY35" s="35" t="s">
        <v>13</v>
      </c>
      <c r="AZ35" s="202">
        <v>0</v>
      </c>
      <c r="BA35" s="203"/>
      <c r="BB35" s="219" t="s">
        <v>52</v>
      </c>
      <c r="BC35" s="227"/>
      <c r="BD35" s="67"/>
      <c r="BE35" s="29"/>
      <c r="BF35" s="37">
        <f>IF(ISBLANK(AW35),"0",IF(AW35&gt;AZ35,3,IF(AW35=AZ35,1,0)))</f>
        <v>3</v>
      </c>
      <c r="BG35" s="37" t="s">
        <v>13</v>
      </c>
      <c r="BH35" s="37">
        <f>IF(ISBLANK(AZ35),"0",IF(AZ35&gt;AW35,3,IF(AZ35=AW35,1,0)))</f>
        <v>0</v>
      </c>
      <c r="BI35" s="29"/>
      <c r="BJ35" s="29"/>
      <c r="BK35" s="42"/>
      <c r="BL35" s="42"/>
      <c r="BM35" s="62"/>
      <c r="BN35" s="62"/>
      <c r="BO35" s="62"/>
      <c r="BP35" s="62"/>
      <c r="BQ35" s="62"/>
      <c r="BR35" s="62"/>
      <c r="BS35" s="39"/>
      <c r="BT35" s="29"/>
      <c r="BU35" s="29"/>
      <c r="BV35" s="32"/>
      <c r="BW35" s="32"/>
      <c r="BX35" s="32"/>
      <c r="BY35" s="32"/>
      <c r="BZ35" s="32"/>
      <c r="CA35" s="32"/>
      <c r="CB35" s="3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28"/>
    </row>
    <row r="36" spans="2:116" s="34" customFormat="1" ht="18" customHeight="1" thickBot="1" x14ac:dyDescent="0.3"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8"/>
      <c r="BD36" s="67"/>
      <c r="BE36" s="29"/>
      <c r="BF36" s="37"/>
      <c r="BG36" s="37"/>
      <c r="BH36" s="37"/>
      <c r="BI36" s="29"/>
      <c r="BJ36" s="29"/>
      <c r="BK36" s="42"/>
      <c r="BL36" s="42"/>
      <c r="BM36" s="62"/>
      <c r="BN36" s="62"/>
      <c r="BO36" s="62"/>
      <c r="BP36" s="62"/>
      <c r="BQ36" s="62"/>
      <c r="BR36" s="62"/>
      <c r="BS36" s="39"/>
      <c r="BT36" s="29"/>
      <c r="BU36" s="29"/>
      <c r="BV36" s="32"/>
      <c r="BW36" s="32"/>
      <c r="BX36" s="32"/>
      <c r="BY36" s="32"/>
      <c r="BZ36" s="32"/>
      <c r="CA36" s="32"/>
      <c r="CB36" s="3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28"/>
    </row>
    <row r="37" spans="2:116" s="34" customFormat="1" ht="18" customHeight="1" thickBot="1" x14ac:dyDescent="0.3">
      <c r="B37" s="209">
        <v>8</v>
      </c>
      <c r="C37" s="210"/>
      <c r="D37" s="211">
        <v>2</v>
      </c>
      <c r="E37" s="212"/>
      <c r="F37" s="212"/>
      <c r="G37" s="212"/>
      <c r="H37" s="212"/>
      <c r="I37" s="213"/>
      <c r="J37" s="225">
        <v>0.47847222222222219</v>
      </c>
      <c r="K37" s="225"/>
      <c r="L37" s="225"/>
      <c r="M37" s="225"/>
      <c r="N37" s="226"/>
      <c r="O37" s="220" t="str">
        <f>O16</f>
        <v>RSC Anderlecht (B)</v>
      </c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35" t="s">
        <v>12</v>
      </c>
      <c r="AF37" s="217" t="str">
        <f>O18</f>
        <v>Tennis Borussia Berlin</v>
      </c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8"/>
      <c r="AW37" s="219">
        <v>5</v>
      </c>
      <c r="AX37" s="202"/>
      <c r="AY37" s="35" t="s">
        <v>13</v>
      </c>
      <c r="AZ37" s="202">
        <v>0</v>
      </c>
      <c r="BA37" s="203"/>
      <c r="BB37" s="219" t="s">
        <v>52</v>
      </c>
      <c r="BC37" s="227"/>
      <c r="BD37" s="67"/>
      <c r="BE37" s="29"/>
      <c r="BF37" s="37">
        <f>IF(ISBLANK(AW37),"0",IF(AW37&gt;AZ37,3,IF(AW37=AZ37,1,0)))</f>
        <v>3</v>
      </c>
      <c r="BG37" s="37" t="s">
        <v>13</v>
      </c>
      <c r="BH37" s="37">
        <f>IF(ISBLANK(AZ37),"0",IF(AZ37&gt;AW37,3,IF(AZ37=AW37,1,0)))</f>
        <v>0</v>
      </c>
      <c r="BI37" s="29"/>
      <c r="BJ37" s="29"/>
      <c r="BK37" s="42"/>
      <c r="BL37" s="42"/>
      <c r="BM37" s="62"/>
      <c r="BN37" s="62"/>
      <c r="BO37" s="62"/>
      <c r="BP37" s="62"/>
      <c r="BQ37" s="62"/>
      <c r="BR37" s="62"/>
      <c r="BS37" s="39"/>
      <c r="BT37" s="29"/>
      <c r="BU37" s="29"/>
      <c r="BV37" s="32"/>
      <c r="BW37" s="32"/>
      <c r="BX37" s="32"/>
      <c r="BY37" s="32"/>
      <c r="BZ37" s="32"/>
      <c r="CA37" s="32"/>
      <c r="CB37" s="3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28"/>
    </row>
    <row r="38" spans="2:116" s="34" customFormat="1" ht="18" customHeight="1" thickBot="1" x14ac:dyDescent="0.3"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8"/>
      <c r="BD38" s="67"/>
      <c r="BE38" s="29"/>
      <c r="BF38" s="37"/>
      <c r="BG38" s="37"/>
      <c r="BH38" s="37"/>
      <c r="BI38" s="29"/>
      <c r="BJ38" s="29"/>
      <c r="BK38" s="42"/>
      <c r="BL38" s="42"/>
      <c r="BM38" s="62"/>
      <c r="BN38" s="62"/>
      <c r="BO38" s="62"/>
      <c r="BP38" s="62"/>
      <c r="BQ38" s="62"/>
      <c r="BR38" s="62"/>
      <c r="BS38" s="39"/>
      <c r="BT38" s="29"/>
      <c r="BU38" s="29"/>
      <c r="BV38" s="32"/>
      <c r="BW38" s="32"/>
      <c r="BX38" s="32"/>
      <c r="BY38" s="32"/>
      <c r="BZ38" s="32"/>
      <c r="CA38" s="32"/>
      <c r="CB38" s="3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28"/>
    </row>
    <row r="39" spans="2:116" s="34" customFormat="1" ht="18" customHeight="1" thickBot="1" x14ac:dyDescent="0.3">
      <c r="B39" s="209">
        <v>9</v>
      </c>
      <c r="C39" s="210"/>
      <c r="D39" s="211">
        <v>1</v>
      </c>
      <c r="E39" s="212"/>
      <c r="F39" s="212"/>
      <c r="G39" s="212"/>
      <c r="H39" s="212"/>
      <c r="I39" s="213"/>
      <c r="J39" s="225">
        <v>0.50208333333333333</v>
      </c>
      <c r="K39" s="225"/>
      <c r="L39" s="225"/>
      <c r="M39" s="225"/>
      <c r="N39" s="226"/>
      <c r="O39" s="220" t="str">
        <f>O17</f>
        <v>SV Wehen Wiesbaden</v>
      </c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35" t="s">
        <v>12</v>
      </c>
      <c r="AF39" s="217" t="str">
        <f>O14</f>
        <v>SV Rheydt 08 I</v>
      </c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8"/>
      <c r="AW39" s="219">
        <v>5</v>
      </c>
      <c r="AX39" s="202"/>
      <c r="AY39" s="35" t="s">
        <v>13</v>
      </c>
      <c r="AZ39" s="202">
        <v>0</v>
      </c>
      <c r="BA39" s="203"/>
      <c r="BB39" s="219" t="s">
        <v>52</v>
      </c>
      <c r="BC39" s="227"/>
      <c r="BD39" s="67"/>
      <c r="BE39" s="29"/>
      <c r="BF39" s="37">
        <f>IF(ISBLANK(AW39),"0",IF(AW39&gt;AZ39,3,IF(AW39=AZ39,1,0)))</f>
        <v>3</v>
      </c>
      <c r="BG39" s="37" t="s">
        <v>13</v>
      </c>
      <c r="BH39" s="37">
        <f>IF(ISBLANK(AZ39),"0",IF(AZ39&gt;AW39,3,IF(AZ39=AW39,1,0)))</f>
        <v>0</v>
      </c>
      <c r="BI39" s="29"/>
      <c r="BJ39" s="29"/>
      <c r="BK39" s="42"/>
      <c r="BL39" s="42"/>
      <c r="BM39" s="62"/>
      <c r="BN39" s="62"/>
      <c r="BO39" s="62"/>
      <c r="BP39" s="62"/>
      <c r="BQ39" s="62"/>
      <c r="BR39" s="62"/>
      <c r="BS39" s="39"/>
      <c r="BT39" s="29"/>
      <c r="BU39" s="29"/>
      <c r="BV39" s="32"/>
      <c r="BW39" s="32"/>
      <c r="BX39" s="32"/>
      <c r="BY39" s="32"/>
      <c r="BZ39" s="32"/>
      <c r="CA39" s="32"/>
      <c r="CB39" s="3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28"/>
    </row>
    <row r="40" spans="2:116" s="34" customFormat="1" ht="18" customHeight="1" thickBot="1" x14ac:dyDescent="0.3">
      <c r="B40" s="206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8"/>
      <c r="BD40" s="67"/>
      <c r="BE40" s="29"/>
      <c r="BF40" s="37"/>
      <c r="BG40" s="37"/>
      <c r="BH40" s="37"/>
      <c r="BI40" s="29"/>
      <c r="BJ40" s="29"/>
      <c r="BK40" s="42"/>
      <c r="BL40" s="42"/>
      <c r="BM40" s="62"/>
      <c r="BN40" s="62"/>
      <c r="BO40" s="62"/>
      <c r="BP40" s="62"/>
      <c r="BQ40" s="62"/>
      <c r="BR40" s="62"/>
      <c r="BS40" s="39"/>
      <c r="BT40" s="29"/>
      <c r="BU40" s="29"/>
      <c r="BV40" s="32"/>
      <c r="BW40" s="32"/>
      <c r="BX40" s="32"/>
      <c r="BY40" s="32"/>
      <c r="BZ40" s="32"/>
      <c r="CA40" s="32"/>
      <c r="CB40" s="3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28"/>
    </row>
    <row r="41" spans="2:116" s="34" customFormat="1" ht="18" customHeight="1" thickBot="1" x14ac:dyDescent="0.3">
      <c r="B41" s="209">
        <v>10</v>
      </c>
      <c r="C41" s="210"/>
      <c r="D41" s="211">
        <v>2</v>
      </c>
      <c r="E41" s="212"/>
      <c r="F41" s="212"/>
      <c r="G41" s="212"/>
      <c r="H41" s="212"/>
      <c r="I41" s="213"/>
      <c r="J41" s="225">
        <v>0.50208333333333333</v>
      </c>
      <c r="K41" s="225"/>
      <c r="L41" s="225"/>
      <c r="M41" s="225"/>
      <c r="N41" s="226"/>
      <c r="O41" s="220" t="str">
        <f>O16</f>
        <v>RSC Anderlecht (B)</v>
      </c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35" t="s">
        <v>12</v>
      </c>
      <c r="AF41" s="217" t="str">
        <f>O15</f>
        <v>Fortuna Düsseldorf</v>
      </c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8"/>
      <c r="AW41" s="219">
        <v>0</v>
      </c>
      <c r="AX41" s="202"/>
      <c r="AY41" s="35" t="s">
        <v>13</v>
      </c>
      <c r="AZ41" s="202">
        <v>1</v>
      </c>
      <c r="BA41" s="203"/>
      <c r="BB41" s="219" t="s">
        <v>52</v>
      </c>
      <c r="BC41" s="227"/>
      <c r="BD41" s="67"/>
      <c r="BE41" s="29"/>
      <c r="BF41" s="37">
        <f>IF(ISBLANK(AW41),"0",IF(AW41&gt;AZ41,3,IF(AW41=AZ41,1,0)))</f>
        <v>0</v>
      </c>
      <c r="BG41" s="37" t="s">
        <v>13</v>
      </c>
      <c r="BH41" s="37">
        <f>IF(ISBLANK(AZ41),"0",IF(AZ41&gt;AW41,3,IF(AZ41=AW41,1,0)))</f>
        <v>3</v>
      </c>
      <c r="BI41" s="29"/>
      <c r="BJ41" s="29"/>
      <c r="BK41" s="42"/>
      <c r="BL41" s="42"/>
      <c r="BM41" s="62"/>
      <c r="BN41" s="62"/>
      <c r="BO41" s="62"/>
      <c r="BP41" s="62"/>
      <c r="BQ41" s="62"/>
      <c r="BR41" s="62"/>
      <c r="BS41" s="39"/>
      <c r="BT41" s="29"/>
      <c r="BU41" s="29"/>
      <c r="BV41" s="32"/>
      <c r="BW41" s="32"/>
      <c r="BX41" s="32"/>
      <c r="BY41" s="32"/>
      <c r="BZ41" s="32"/>
      <c r="CA41" s="32"/>
      <c r="CB41" s="3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28"/>
    </row>
    <row r="43" spans="2:116" x14ac:dyDescent="0.2">
      <c r="B43" s="27" t="s">
        <v>21</v>
      </c>
    </row>
    <row r="44" spans="2:116" ht="6" customHeight="1" x14ac:dyDescent="0.2"/>
    <row r="45" spans="2:116" s="49" customFormat="1" ht="13.5" customHeight="1" thickBot="1" x14ac:dyDescent="0.25">
      <c r="AA45" s="50"/>
      <c r="AB45" s="50"/>
      <c r="AC45" s="50"/>
      <c r="AD45" s="50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68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2"/>
      <c r="BW45" s="52"/>
      <c r="BX45" s="52"/>
      <c r="BY45" s="52"/>
      <c r="BZ45" s="52"/>
      <c r="CA45" s="52"/>
      <c r="CB45" s="52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</row>
    <row r="46" spans="2:116" s="54" customFormat="1" ht="16.5" thickBot="1" x14ac:dyDescent="0.25">
      <c r="F46" s="232" t="s">
        <v>15</v>
      </c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4"/>
      <c r="AH46" s="235" t="s">
        <v>16</v>
      </c>
      <c r="AI46" s="233"/>
      <c r="AJ46" s="233"/>
      <c r="AK46" s="235" t="s">
        <v>17</v>
      </c>
      <c r="AL46" s="233"/>
      <c r="AM46" s="233"/>
      <c r="AN46" s="235" t="s">
        <v>18</v>
      </c>
      <c r="AO46" s="233"/>
      <c r="AP46" s="233"/>
      <c r="AQ46" s="233"/>
      <c r="AR46" s="233"/>
      <c r="AS46" s="233"/>
      <c r="AT46" s="234"/>
      <c r="AU46" s="233" t="s">
        <v>19</v>
      </c>
      <c r="AV46" s="233"/>
      <c r="AW46" s="236"/>
      <c r="BD46" s="70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6"/>
      <c r="BW46" s="56"/>
      <c r="BX46" s="56"/>
      <c r="BY46" s="56"/>
      <c r="BZ46" s="56"/>
      <c r="CA46" s="56"/>
      <c r="CB46" s="56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</row>
    <row r="47" spans="2:116" s="54" customFormat="1" ht="20.100000000000001" customHeight="1" thickBot="1" x14ac:dyDescent="0.25">
      <c r="F47" s="237" t="s">
        <v>1</v>
      </c>
      <c r="G47" s="238"/>
      <c r="H47" s="239" t="s">
        <v>97</v>
      </c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40"/>
      <c r="AH47" s="241">
        <v>4</v>
      </c>
      <c r="AI47" s="238"/>
      <c r="AJ47" s="242"/>
      <c r="AK47" s="238">
        <v>9</v>
      </c>
      <c r="AL47" s="238"/>
      <c r="AM47" s="238"/>
      <c r="AN47" s="241">
        <v>13</v>
      </c>
      <c r="AO47" s="238"/>
      <c r="AP47" s="238"/>
      <c r="AQ47" s="58" t="s">
        <v>13</v>
      </c>
      <c r="AR47" s="238">
        <v>1</v>
      </c>
      <c r="AS47" s="238"/>
      <c r="AT47" s="238"/>
      <c r="AU47" s="243">
        <v>12</v>
      </c>
      <c r="AV47" s="244"/>
      <c r="AW47" s="245"/>
      <c r="BD47" s="70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6"/>
      <c r="BW47" s="56"/>
      <c r="BX47" s="56"/>
      <c r="BY47" s="56"/>
      <c r="BZ47" s="56"/>
      <c r="CA47" s="56"/>
      <c r="CB47" s="56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</row>
    <row r="48" spans="2:116" s="54" customFormat="1" ht="20.100000000000001" customHeight="1" x14ac:dyDescent="0.2">
      <c r="F48" s="237" t="s">
        <v>2</v>
      </c>
      <c r="G48" s="238"/>
      <c r="H48" s="239" t="s">
        <v>104</v>
      </c>
      <c r="I48" s="239"/>
      <c r="J48" s="239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40"/>
      <c r="AH48" s="241">
        <v>4</v>
      </c>
      <c r="AI48" s="238"/>
      <c r="AJ48" s="242"/>
      <c r="AK48" s="238">
        <v>9</v>
      </c>
      <c r="AL48" s="238"/>
      <c r="AM48" s="238"/>
      <c r="AN48" s="241">
        <v>9</v>
      </c>
      <c r="AO48" s="238"/>
      <c r="AP48" s="238"/>
      <c r="AQ48" s="58" t="s">
        <v>13</v>
      </c>
      <c r="AR48" s="238">
        <v>1</v>
      </c>
      <c r="AS48" s="238"/>
      <c r="AT48" s="238"/>
      <c r="AU48" s="243">
        <v>8</v>
      </c>
      <c r="AV48" s="244"/>
      <c r="AW48" s="245"/>
      <c r="BD48" s="70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6"/>
      <c r="BW48" s="56"/>
      <c r="BX48" s="56"/>
      <c r="BY48" s="56"/>
      <c r="BZ48" s="56"/>
      <c r="CA48" s="56"/>
      <c r="CB48" s="56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</row>
    <row r="49" spans="6:115" s="54" customFormat="1" ht="20.100000000000001" customHeight="1" x14ac:dyDescent="0.2">
      <c r="F49" s="228" t="s">
        <v>3</v>
      </c>
      <c r="G49" s="229"/>
      <c r="H49" s="230" t="s">
        <v>94</v>
      </c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1"/>
      <c r="AH49" s="246">
        <v>4</v>
      </c>
      <c r="AI49" s="247"/>
      <c r="AJ49" s="248"/>
      <c r="AK49" s="247">
        <v>7</v>
      </c>
      <c r="AL49" s="247"/>
      <c r="AM49" s="247"/>
      <c r="AN49" s="246">
        <v>8</v>
      </c>
      <c r="AO49" s="247"/>
      <c r="AP49" s="247"/>
      <c r="AQ49" s="60" t="s">
        <v>13</v>
      </c>
      <c r="AR49" s="247">
        <v>8</v>
      </c>
      <c r="AS49" s="247"/>
      <c r="AT49" s="247"/>
      <c r="AU49" s="249">
        <v>0</v>
      </c>
      <c r="AV49" s="250"/>
      <c r="AW49" s="251"/>
      <c r="BD49" s="70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6"/>
      <c r="BW49" s="56"/>
      <c r="BX49" s="56"/>
      <c r="BY49" s="56"/>
      <c r="BZ49" s="56"/>
      <c r="CA49" s="56"/>
      <c r="CB49" s="56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</row>
    <row r="50" spans="6:115" s="54" customFormat="1" ht="20.100000000000001" customHeight="1" x14ac:dyDescent="0.2">
      <c r="F50" s="261" t="s">
        <v>4</v>
      </c>
      <c r="G50" s="262"/>
      <c r="H50" s="263" t="s">
        <v>105</v>
      </c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4"/>
      <c r="AH50" s="265">
        <v>4</v>
      </c>
      <c r="AI50" s="262"/>
      <c r="AJ50" s="266"/>
      <c r="AK50" s="262">
        <v>4</v>
      </c>
      <c r="AL50" s="262"/>
      <c r="AM50" s="262"/>
      <c r="AN50" s="265">
        <v>7</v>
      </c>
      <c r="AO50" s="262"/>
      <c r="AP50" s="262"/>
      <c r="AQ50" s="59" t="s">
        <v>13</v>
      </c>
      <c r="AR50" s="262">
        <v>5</v>
      </c>
      <c r="AS50" s="262"/>
      <c r="AT50" s="262"/>
      <c r="AU50" s="267">
        <v>2</v>
      </c>
      <c r="AV50" s="268"/>
      <c r="AW50" s="269"/>
      <c r="BD50" s="70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6"/>
      <c r="BW50" s="56"/>
      <c r="BX50" s="56"/>
      <c r="BY50" s="56"/>
      <c r="BZ50" s="56"/>
      <c r="CA50" s="56"/>
      <c r="CB50" s="56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</row>
    <row r="51" spans="6:115" s="54" customFormat="1" ht="20.100000000000001" customHeight="1" thickBot="1" x14ac:dyDescent="0.25">
      <c r="F51" s="255" t="s">
        <v>20</v>
      </c>
      <c r="G51" s="256"/>
      <c r="H51" s="257" t="s">
        <v>27</v>
      </c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8"/>
      <c r="AH51" s="259">
        <v>4</v>
      </c>
      <c r="AI51" s="256"/>
      <c r="AJ51" s="260"/>
      <c r="AK51" s="256">
        <v>0</v>
      </c>
      <c r="AL51" s="256"/>
      <c r="AM51" s="256"/>
      <c r="AN51" s="259">
        <v>1</v>
      </c>
      <c r="AO51" s="256"/>
      <c r="AP51" s="256"/>
      <c r="AQ51" s="72" t="s">
        <v>13</v>
      </c>
      <c r="AR51" s="256">
        <v>23</v>
      </c>
      <c r="AS51" s="256"/>
      <c r="AT51" s="256"/>
      <c r="AU51" s="252">
        <v>-22</v>
      </c>
      <c r="AV51" s="253"/>
      <c r="AW51" s="254"/>
      <c r="BD51" s="70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6"/>
      <c r="BW51" s="56"/>
      <c r="BX51" s="56"/>
      <c r="BY51" s="56"/>
      <c r="BZ51" s="56"/>
      <c r="CA51" s="56"/>
      <c r="CB51" s="56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</row>
  </sheetData>
  <mergeCells count="148">
    <mergeCell ref="AU51:AW51"/>
    <mergeCell ref="F51:G51"/>
    <mergeCell ref="H51:AG51"/>
    <mergeCell ref="AH51:AJ51"/>
    <mergeCell ref="AK51:AM51"/>
    <mergeCell ref="AN51:AP51"/>
    <mergeCell ref="AR51:AT51"/>
    <mergeCell ref="AU48:AW48"/>
    <mergeCell ref="F50:G50"/>
    <mergeCell ref="H50:AG50"/>
    <mergeCell ref="AH50:AJ50"/>
    <mergeCell ref="AK50:AM50"/>
    <mergeCell ref="AN50:AP50"/>
    <mergeCell ref="AR50:AT50"/>
    <mergeCell ref="AU50:AW50"/>
    <mergeCell ref="F48:G48"/>
    <mergeCell ref="H48:AG48"/>
    <mergeCell ref="AH48:AJ48"/>
    <mergeCell ref="AK48:AM48"/>
    <mergeCell ref="AN48:AP48"/>
    <mergeCell ref="AR48:AT48"/>
    <mergeCell ref="F49:G49"/>
    <mergeCell ref="H49:AG49"/>
    <mergeCell ref="F46:AG46"/>
    <mergeCell ref="AH46:AJ46"/>
    <mergeCell ref="AK46:AM46"/>
    <mergeCell ref="AN46:AT46"/>
    <mergeCell ref="AU46:AW46"/>
    <mergeCell ref="F47:G47"/>
    <mergeCell ref="H47:AG47"/>
    <mergeCell ref="AH47:AJ47"/>
    <mergeCell ref="AK47:AM47"/>
    <mergeCell ref="AN47:AP47"/>
    <mergeCell ref="AR47:AT47"/>
    <mergeCell ref="AU47:AW47"/>
    <mergeCell ref="AH49:AJ49"/>
    <mergeCell ref="AK49:AM49"/>
    <mergeCell ref="AN49:AP49"/>
    <mergeCell ref="AR49:AT49"/>
    <mergeCell ref="AU49:AW49"/>
    <mergeCell ref="B40:BC40"/>
    <mergeCell ref="B41:C41"/>
    <mergeCell ref="D41:I41"/>
    <mergeCell ref="J41:N41"/>
    <mergeCell ref="O41:AD41"/>
    <mergeCell ref="AF41:AV41"/>
    <mergeCell ref="AW41:AX41"/>
    <mergeCell ref="AZ41:BA41"/>
    <mergeCell ref="BB41:BC41"/>
    <mergeCell ref="B38:BC38"/>
    <mergeCell ref="B39:C39"/>
    <mergeCell ref="D39:I39"/>
    <mergeCell ref="J39:N39"/>
    <mergeCell ref="O39:AD39"/>
    <mergeCell ref="AF39:AV39"/>
    <mergeCell ref="AW39:AX39"/>
    <mergeCell ref="AZ39:BA39"/>
    <mergeCell ref="BB39:BC39"/>
    <mergeCell ref="B36:BC36"/>
    <mergeCell ref="B37:C37"/>
    <mergeCell ref="D37:I37"/>
    <mergeCell ref="J37:N37"/>
    <mergeCell ref="O37:AD37"/>
    <mergeCell ref="AF37:AV37"/>
    <mergeCell ref="AW37:AX37"/>
    <mergeCell ref="AZ37:BA37"/>
    <mergeCell ref="BB37:BC37"/>
    <mergeCell ref="B34:BC34"/>
    <mergeCell ref="B35:C35"/>
    <mergeCell ref="D35:I35"/>
    <mergeCell ref="J35:N35"/>
    <mergeCell ref="O35:AD35"/>
    <mergeCell ref="AF35:AV35"/>
    <mergeCell ref="AW35:AX35"/>
    <mergeCell ref="AZ35:BA35"/>
    <mergeCell ref="BB35:BC35"/>
    <mergeCell ref="B32:BC32"/>
    <mergeCell ref="B33:C33"/>
    <mergeCell ref="D33:I33"/>
    <mergeCell ref="J33:N33"/>
    <mergeCell ref="O33:AD33"/>
    <mergeCell ref="AF33:AV33"/>
    <mergeCell ref="AW33:AX33"/>
    <mergeCell ref="AZ33:BA33"/>
    <mergeCell ref="BB33:BC33"/>
    <mergeCell ref="B30:BC30"/>
    <mergeCell ref="B31:C31"/>
    <mergeCell ref="D31:I31"/>
    <mergeCell ref="J31:N31"/>
    <mergeCell ref="O31:AD31"/>
    <mergeCell ref="AF31:AV31"/>
    <mergeCell ref="AW31:AX31"/>
    <mergeCell ref="AZ31:BA31"/>
    <mergeCell ref="BB31:BC31"/>
    <mergeCell ref="B28:BC28"/>
    <mergeCell ref="B29:C29"/>
    <mergeCell ref="D29:I29"/>
    <mergeCell ref="J29:N29"/>
    <mergeCell ref="O29:AD29"/>
    <mergeCell ref="AF29:AV29"/>
    <mergeCell ref="AW29:AX29"/>
    <mergeCell ref="AZ29:BA29"/>
    <mergeCell ref="BB29:BC29"/>
    <mergeCell ref="B26:BC26"/>
    <mergeCell ref="B27:C27"/>
    <mergeCell ref="D27:I27"/>
    <mergeCell ref="J27:N27"/>
    <mergeCell ref="O27:AD27"/>
    <mergeCell ref="AF27:AV27"/>
    <mergeCell ref="AW27:AX27"/>
    <mergeCell ref="AZ27:BA27"/>
    <mergeCell ref="BB27:BC27"/>
    <mergeCell ref="AZ23:BA23"/>
    <mergeCell ref="BB23:BC23"/>
    <mergeCell ref="B24:BC24"/>
    <mergeCell ref="B25:C25"/>
    <mergeCell ref="D25:I25"/>
    <mergeCell ref="J25:N25"/>
    <mergeCell ref="O25:AD25"/>
    <mergeCell ref="AF25:AV25"/>
    <mergeCell ref="AW25:AX25"/>
    <mergeCell ref="AZ25:BA25"/>
    <mergeCell ref="B23:C23"/>
    <mergeCell ref="D23:I23"/>
    <mergeCell ref="J23:N23"/>
    <mergeCell ref="O23:AD23"/>
    <mergeCell ref="AF23:AV23"/>
    <mergeCell ref="AW23:AX23"/>
    <mergeCell ref="BB25:BC25"/>
    <mergeCell ref="B2:BC4"/>
    <mergeCell ref="B5:BC5"/>
    <mergeCell ref="M13:AS13"/>
    <mergeCell ref="M14:N14"/>
    <mergeCell ref="O14:AS14"/>
    <mergeCell ref="M15:N15"/>
    <mergeCell ref="O15:AS15"/>
    <mergeCell ref="B22:C22"/>
    <mergeCell ref="D22:I22"/>
    <mergeCell ref="J22:N22"/>
    <mergeCell ref="O22:AV22"/>
    <mergeCell ref="AW22:BA22"/>
    <mergeCell ref="BB22:BC22"/>
    <mergeCell ref="M16:N16"/>
    <mergeCell ref="O16:AS16"/>
    <mergeCell ref="M17:N17"/>
    <mergeCell ref="O17:AS17"/>
    <mergeCell ref="M18:N18"/>
    <mergeCell ref="O18:AS18"/>
  </mergeCells>
  <conditionalFormatting sqref="F51:AW51">
    <cfRule type="expression" dxfId="49" priority="12" stopIfTrue="1">
      <formula>ISBLANK($AZ$41)</formula>
    </cfRule>
    <cfRule type="expression" dxfId="48" priority="13" stopIfTrue="1">
      <formula>($AK$50=$AK$51)*AND($AU$50=$AU$51)*AND($AN$50=$AN$51)</formula>
    </cfRule>
  </conditionalFormatting>
  <conditionalFormatting sqref="F47:AW47">
    <cfRule type="expression" dxfId="47" priority="51" stopIfTrue="1">
      <formula>ISBLANK($AZ$41)</formula>
    </cfRule>
    <cfRule type="expression" dxfId="46" priority="52" stopIfTrue="1">
      <formula>($AK$47=$AK$49)*AND($AU$47=$AU$49)*AND($AN$47=$AN$49)</formula>
    </cfRule>
  </conditionalFormatting>
  <conditionalFormatting sqref="F48:AW48">
    <cfRule type="expression" dxfId="45" priority="53" stopIfTrue="1">
      <formula>ISBLANK($AZ$41)</formula>
    </cfRule>
    <cfRule type="expression" dxfId="44" priority="54" stopIfTrue="1">
      <formula>($AK$48=$AK$50)*AND($AU$48=$AU$50)*AND($AN$48=$AN$50)</formula>
    </cfRule>
    <cfRule type="expression" dxfId="43" priority="55" stopIfTrue="1">
      <formula>($AK$48=$AK$49)*AND($AU$48=$AU$49)*AND($AN$48=$AN$49)</formula>
    </cfRule>
  </conditionalFormatting>
  <conditionalFormatting sqref="F50:AW50">
    <cfRule type="expression" dxfId="42" priority="58" stopIfTrue="1">
      <formula>ISBLANK($AZ$41)</formula>
    </cfRule>
    <cfRule type="expression" dxfId="41" priority="59" stopIfTrue="1">
      <formula>($AK$48=$AK$50)*AND($AU$48=$AU$50)*AND($AN$48=$AN$50)</formula>
    </cfRule>
    <cfRule type="expression" dxfId="40" priority="60" stopIfTrue="1">
      <formula>($AK$50=$AK$51)*AND($AU$50=$AU$51)*AND($AN$50=$AN$51)</formula>
    </cfRule>
  </conditionalFormatting>
  <conditionalFormatting sqref="F49:AW49">
    <cfRule type="expression" dxfId="39" priority="72" stopIfTrue="1">
      <formula>ISBLANK($AZ$41)</formula>
    </cfRule>
    <cfRule type="expression" dxfId="38" priority="73" stopIfTrue="1">
      <formula>($AK$47=$AK$49)*AND($AU$47=$AU$49)*AND($AN$47=$AN$49)</formula>
    </cfRule>
    <cfRule type="expression" dxfId="37" priority="74" stopIfTrue="1">
      <formula>($AK$48=$AK$49)*AND($AU$48=$AU$49)*AND($AN$48=$AN$49)</formula>
    </cfRule>
  </conditionalFormatting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&amp;L&amp;A&amp;Cwww.kadmo.de&amp;R&amp;F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5"/>
  <dimension ref="A1:FS45"/>
  <sheetViews>
    <sheetView showGridLines="0" topLeftCell="A31" zoomScale="150" zoomScaleNormal="50" workbookViewId="0">
      <selection activeCell="AH46" sqref="AH46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24" customWidth="1"/>
    <col min="57" max="57" width="1.7109375" style="21" customWidth="1"/>
    <col min="58" max="58" width="2.85546875" style="21" customWidth="1"/>
    <col min="59" max="59" width="2.140625" style="21" customWidth="1"/>
    <col min="60" max="60" width="2.85546875" style="21" customWidth="1"/>
    <col min="61" max="64" width="1.7109375" style="21" customWidth="1"/>
    <col min="65" max="65" width="3.42578125" style="21" bestFit="1" customWidth="1"/>
    <col min="66" max="66" width="2.28515625" style="21" customWidth="1"/>
    <col min="67" max="67" width="2.7109375" style="21" bestFit="1" customWidth="1"/>
    <col min="68" max="68" width="2.42578125" style="21" bestFit="1" customWidth="1"/>
    <col min="69" max="69" width="2.28515625" style="21" customWidth="1"/>
    <col min="70" max="70" width="2.5703125" style="21" customWidth="1"/>
    <col min="71" max="71" width="3" style="21" bestFit="1" customWidth="1"/>
    <col min="72" max="73" width="5.7109375" style="21" customWidth="1"/>
    <col min="74" max="89" width="5.7109375" style="22" customWidth="1"/>
    <col min="90" max="99" width="5.7109375" style="25" customWidth="1"/>
    <col min="100" max="126" width="1.7109375" style="25" customWidth="1"/>
    <col min="127" max="175" width="1.7109375" style="22" customWidth="1"/>
    <col min="176" max="256" width="1.7109375" style="19"/>
    <col min="257" max="313" width="1.7109375" style="19" customWidth="1"/>
    <col min="314" max="314" width="2.85546875" style="19" customWidth="1"/>
    <col min="315" max="315" width="2.140625" style="19" customWidth="1"/>
    <col min="316" max="316" width="2.85546875" style="19" customWidth="1"/>
    <col min="317" max="320" width="1.7109375" style="19" customWidth="1"/>
    <col min="321" max="321" width="3.42578125" style="19" bestFit="1" customWidth="1"/>
    <col min="322" max="322" width="2.28515625" style="19" customWidth="1"/>
    <col min="323" max="323" width="2.7109375" style="19" bestFit="1" customWidth="1"/>
    <col min="324" max="324" width="2.42578125" style="19" bestFit="1" customWidth="1"/>
    <col min="325" max="325" width="2.28515625" style="19" customWidth="1"/>
    <col min="326" max="326" width="2.5703125" style="19" customWidth="1"/>
    <col min="327" max="327" width="3" style="19" bestFit="1" customWidth="1"/>
    <col min="328" max="355" width="5.7109375" style="19" customWidth="1"/>
    <col min="356" max="431" width="1.7109375" style="19" customWidth="1"/>
    <col min="432" max="512" width="1.7109375" style="19"/>
    <col min="513" max="569" width="1.7109375" style="19" customWidth="1"/>
    <col min="570" max="570" width="2.85546875" style="19" customWidth="1"/>
    <col min="571" max="571" width="2.140625" style="19" customWidth="1"/>
    <col min="572" max="572" width="2.85546875" style="19" customWidth="1"/>
    <col min="573" max="576" width="1.7109375" style="19" customWidth="1"/>
    <col min="577" max="577" width="3.42578125" style="19" bestFit="1" customWidth="1"/>
    <col min="578" max="578" width="2.28515625" style="19" customWidth="1"/>
    <col min="579" max="579" width="2.7109375" style="19" bestFit="1" customWidth="1"/>
    <col min="580" max="580" width="2.42578125" style="19" bestFit="1" customWidth="1"/>
    <col min="581" max="581" width="2.28515625" style="19" customWidth="1"/>
    <col min="582" max="582" width="2.5703125" style="19" customWidth="1"/>
    <col min="583" max="583" width="3" style="19" bestFit="1" customWidth="1"/>
    <col min="584" max="611" width="5.7109375" style="19" customWidth="1"/>
    <col min="612" max="687" width="1.7109375" style="19" customWidth="1"/>
    <col min="688" max="768" width="1.7109375" style="19"/>
    <col min="769" max="825" width="1.7109375" style="19" customWidth="1"/>
    <col min="826" max="826" width="2.85546875" style="19" customWidth="1"/>
    <col min="827" max="827" width="2.140625" style="19" customWidth="1"/>
    <col min="828" max="828" width="2.85546875" style="19" customWidth="1"/>
    <col min="829" max="832" width="1.7109375" style="19" customWidth="1"/>
    <col min="833" max="833" width="3.42578125" style="19" bestFit="1" customWidth="1"/>
    <col min="834" max="834" width="2.28515625" style="19" customWidth="1"/>
    <col min="835" max="835" width="2.7109375" style="19" bestFit="1" customWidth="1"/>
    <col min="836" max="836" width="2.42578125" style="19" bestFit="1" customWidth="1"/>
    <col min="837" max="837" width="2.28515625" style="19" customWidth="1"/>
    <col min="838" max="838" width="2.5703125" style="19" customWidth="1"/>
    <col min="839" max="839" width="3" style="19" bestFit="1" customWidth="1"/>
    <col min="840" max="867" width="5.7109375" style="19" customWidth="1"/>
    <col min="868" max="943" width="1.7109375" style="19" customWidth="1"/>
    <col min="944" max="1024" width="1.7109375" style="19"/>
    <col min="1025" max="1081" width="1.7109375" style="19" customWidth="1"/>
    <col min="1082" max="1082" width="2.85546875" style="19" customWidth="1"/>
    <col min="1083" max="1083" width="2.140625" style="19" customWidth="1"/>
    <col min="1084" max="1084" width="2.85546875" style="19" customWidth="1"/>
    <col min="1085" max="1088" width="1.7109375" style="19" customWidth="1"/>
    <col min="1089" max="1089" width="3.42578125" style="19" bestFit="1" customWidth="1"/>
    <col min="1090" max="1090" width="2.28515625" style="19" customWidth="1"/>
    <col min="1091" max="1091" width="2.7109375" style="19" bestFit="1" customWidth="1"/>
    <col min="1092" max="1092" width="2.42578125" style="19" bestFit="1" customWidth="1"/>
    <col min="1093" max="1093" width="2.28515625" style="19" customWidth="1"/>
    <col min="1094" max="1094" width="2.5703125" style="19" customWidth="1"/>
    <col min="1095" max="1095" width="3" style="19" bestFit="1" customWidth="1"/>
    <col min="1096" max="1123" width="5.7109375" style="19" customWidth="1"/>
    <col min="1124" max="1199" width="1.7109375" style="19" customWidth="1"/>
    <col min="1200" max="1280" width="1.7109375" style="19"/>
    <col min="1281" max="1337" width="1.7109375" style="19" customWidth="1"/>
    <col min="1338" max="1338" width="2.85546875" style="19" customWidth="1"/>
    <col min="1339" max="1339" width="2.140625" style="19" customWidth="1"/>
    <col min="1340" max="1340" width="2.85546875" style="19" customWidth="1"/>
    <col min="1341" max="1344" width="1.7109375" style="19" customWidth="1"/>
    <col min="1345" max="1345" width="3.42578125" style="19" bestFit="1" customWidth="1"/>
    <col min="1346" max="1346" width="2.28515625" style="19" customWidth="1"/>
    <col min="1347" max="1347" width="2.7109375" style="19" bestFit="1" customWidth="1"/>
    <col min="1348" max="1348" width="2.42578125" style="19" bestFit="1" customWidth="1"/>
    <col min="1349" max="1349" width="2.28515625" style="19" customWidth="1"/>
    <col min="1350" max="1350" width="2.5703125" style="19" customWidth="1"/>
    <col min="1351" max="1351" width="3" style="19" bestFit="1" customWidth="1"/>
    <col min="1352" max="1379" width="5.7109375" style="19" customWidth="1"/>
    <col min="1380" max="1455" width="1.7109375" style="19" customWidth="1"/>
    <col min="1456" max="1536" width="1.7109375" style="19"/>
    <col min="1537" max="1593" width="1.7109375" style="19" customWidth="1"/>
    <col min="1594" max="1594" width="2.85546875" style="19" customWidth="1"/>
    <col min="1595" max="1595" width="2.140625" style="19" customWidth="1"/>
    <col min="1596" max="1596" width="2.85546875" style="19" customWidth="1"/>
    <col min="1597" max="1600" width="1.7109375" style="19" customWidth="1"/>
    <col min="1601" max="1601" width="3.42578125" style="19" bestFit="1" customWidth="1"/>
    <col min="1602" max="1602" width="2.28515625" style="19" customWidth="1"/>
    <col min="1603" max="1603" width="2.7109375" style="19" bestFit="1" customWidth="1"/>
    <col min="1604" max="1604" width="2.42578125" style="19" bestFit="1" customWidth="1"/>
    <col min="1605" max="1605" width="2.28515625" style="19" customWidth="1"/>
    <col min="1606" max="1606" width="2.5703125" style="19" customWidth="1"/>
    <col min="1607" max="1607" width="3" style="19" bestFit="1" customWidth="1"/>
    <col min="1608" max="1635" width="5.7109375" style="19" customWidth="1"/>
    <col min="1636" max="1711" width="1.7109375" style="19" customWidth="1"/>
    <col min="1712" max="1792" width="1.7109375" style="19"/>
    <col min="1793" max="1849" width="1.7109375" style="19" customWidth="1"/>
    <col min="1850" max="1850" width="2.85546875" style="19" customWidth="1"/>
    <col min="1851" max="1851" width="2.140625" style="19" customWidth="1"/>
    <col min="1852" max="1852" width="2.85546875" style="19" customWidth="1"/>
    <col min="1853" max="1856" width="1.7109375" style="19" customWidth="1"/>
    <col min="1857" max="1857" width="3.42578125" style="19" bestFit="1" customWidth="1"/>
    <col min="1858" max="1858" width="2.28515625" style="19" customWidth="1"/>
    <col min="1859" max="1859" width="2.7109375" style="19" bestFit="1" customWidth="1"/>
    <col min="1860" max="1860" width="2.42578125" style="19" bestFit="1" customWidth="1"/>
    <col min="1861" max="1861" width="2.28515625" style="19" customWidth="1"/>
    <col min="1862" max="1862" width="2.5703125" style="19" customWidth="1"/>
    <col min="1863" max="1863" width="3" style="19" bestFit="1" customWidth="1"/>
    <col min="1864" max="1891" width="5.7109375" style="19" customWidth="1"/>
    <col min="1892" max="1967" width="1.7109375" style="19" customWidth="1"/>
    <col min="1968" max="2048" width="1.7109375" style="19"/>
    <col min="2049" max="2105" width="1.7109375" style="19" customWidth="1"/>
    <col min="2106" max="2106" width="2.85546875" style="19" customWidth="1"/>
    <col min="2107" max="2107" width="2.140625" style="19" customWidth="1"/>
    <col min="2108" max="2108" width="2.85546875" style="19" customWidth="1"/>
    <col min="2109" max="2112" width="1.7109375" style="19" customWidth="1"/>
    <col min="2113" max="2113" width="3.42578125" style="19" bestFit="1" customWidth="1"/>
    <col min="2114" max="2114" width="2.28515625" style="19" customWidth="1"/>
    <col min="2115" max="2115" width="2.7109375" style="19" bestFit="1" customWidth="1"/>
    <col min="2116" max="2116" width="2.42578125" style="19" bestFit="1" customWidth="1"/>
    <col min="2117" max="2117" width="2.28515625" style="19" customWidth="1"/>
    <col min="2118" max="2118" width="2.5703125" style="19" customWidth="1"/>
    <col min="2119" max="2119" width="3" style="19" bestFit="1" customWidth="1"/>
    <col min="2120" max="2147" width="5.7109375" style="19" customWidth="1"/>
    <col min="2148" max="2223" width="1.7109375" style="19" customWidth="1"/>
    <col min="2224" max="2304" width="1.7109375" style="19"/>
    <col min="2305" max="2361" width="1.7109375" style="19" customWidth="1"/>
    <col min="2362" max="2362" width="2.85546875" style="19" customWidth="1"/>
    <col min="2363" max="2363" width="2.140625" style="19" customWidth="1"/>
    <col min="2364" max="2364" width="2.85546875" style="19" customWidth="1"/>
    <col min="2365" max="2368" width="1.7109375" style="19" customWidth="1"/>
    <col min="2369" max="2369" width="3.42578125" style="19" bestFit="1" customWidth="1"/>
    <col min="2370" max="2370" width="2.28515625" style="19" customWidth="1"/>
    <col min="2371" max="2371" width="2.7109375" style="19" bestFit="1" customWidth="1"/>
    <col min="2372" max="2372" width="2.42578125" style="19" bestFit="1" customWidth="1"/>
    <col min="2373" max="2373" width="2.28515625" style="19" customWidth="1"/>
    <col min="2374" max="2374" width="2.5703125" style="19" customWidth="1"/>
    <col min="2375" max="2375" width="3" style="19" bestFit="1" customWidth="1"/>
    <col min="2376" max="2403" width="5.7109375" style="19" customWidth="1"/>
    <col min="2404" max="2479" width="1.7109375" style="19" customWidth="1"/>
    <col min="2480" max="2560" width="1.7109375" style="19"/>
    <col min="2561" max="2617" width="1.7109375" style="19" customWidth="1"/>
    <col min="2618" max="2618" width="2.85546875" style="19" customWidth="1"/>
    <col min="2619" max="2619" width="2.140625" style="19" customWidth="1"/>
    <col min="2620" max="2620" width="2.85546875" style="19" customWidth="1"/>
    <col min="2621" max="2624" width="1.7109375" style="19" customWidth="1"/>
    <col min="2625" max="2625" width="3.42578125" style="19" bestFit="1" customWidth="1"/>
    <col min="2626" max="2626" width="2.28515625" style="19" customWidth="1"/>
    <col min="2627" max="2627" width="2.7109375" style="19" bestFit="1" customWidth="1"/>
    <col min="2628" max="2628" width="2.42578125" style="19" bestFit="1" customWidth="1"/>
    <col min="2629" max="2629" width="2.28515625" style="19" customWidth="1"/>
    <col min="2630" max="2630" width="2.5703125" style="19" customWidth="1"/>
    <col min="2631" max="2631" width="3" style="19" bestFit="1" customWidth="1"/>
    <col min="2632" max="2659" width="5.7109375" style="19" customWidth="1"/>
    <col min="2660" max="2735" width="1.7109375" style="19" customWidth="1"/>
    <col min="2736" max="2816" width="1.7109375" style="19"/>
    <col min="2817" max="2873" width="1.7109375" style="19" customWidth="1"/>
    <col min="2874" max="2874" width="2.85546875" style="19" customWidth="1"/>
    <col min="2875" max="2875" width="2.140625" style="19" customWidth="1"/>
    <col min="2876" max="2876" width="2.85546875" style="19" customWidth="1"/>
    <col min="2877" max="2880" width="1.7109375" style="19" customWidth="1"/>
    <col min="2881" max="2881" width="3.42578125" style="19" bestFit="1" customWidth="1"/>
    <col min="2882" max="2882" width="2.28515625" style="19" customWidth="1"/>
    <col min="2883" max="2883" width="2.7109375" style="19" bestFit="1" customWidth="1"/>
    <col min="2884" max="2884" width="2.42578125" style="19" bestFit="1" customWidth="1"/>
    <col min="2885" max="2885" width="2.28515625" style="19" customWidth="1"/>
    <col min="2886" max="2886" width="2.5703125" style="19" customWidth="1"/>
    <col min="2887" max="2887" width="3" style="19" bestFit="1" customWidth="1"/>
    <col min="2888" max="2915" width="5.7109375" style="19" customWidth="1"/>
    <col min="2916" max="2991" width="1.7109375" style="19" customWidth="1"/>
    <col min="2992" max="3072" width="1.7109375" style="19"/>
    <col min="3073" max="3129" width="1.7109375" style="19" customWidth="1"/>
    <col min="3130" max="3130" width="2.85546875" style="19" customWidth="1"/>
    <col min="3131" max="3131" width="2.140625" style="19" customWidth="1"/>
    <col min="3132" max="3132" width="2.85546875" style="19" customWidth="1"/>
    <col min="3133" max="3136" width="1.7109375" style="19" customWidth="1"/>
    <col min="3137" max="3137" width="3.42578125" style="19" bestFit="1" customWidth="1"/>
    <col min="3138" max="3138" width="2.28515625" style="19" customWidth="1"/>
    <col min="3139" max="3139" width="2.7109375" style="19" bestFit="1" customWidth="1"/>
    <col min="3140" max="3140" width="2.42578125" style="19" bestFit="1" customWidth="1"/>
    <col min="3141" max="3141" width="2.28515625" style="19" customWidth="1"/>
    <col min="3142" max="3142" width="2.5703125" style="19" customWidth="1"/>
    <col min="3143" max="3143" width="3" style="19" bestFit="1" customWidth="1"/>
    <col min="3144" max="3171" width="5.7109375" style="19" customWidth="1"/>
    <col min="3172" max="3247" width="1.7109375" style="19" customWidth="1"/>
    <col min="3248" max="3328" width="1.7109375" style="19"/>
    <col min="3329" max="3385" width="1.7109375" style="19" customWidth="1"/>
    <col min="3386" max="3386" width="2.85546875" style="19" customWidth="1"/>
    <col min="3387" max="3387" width="2.140625" style="19" customWidth="1"/>
    <col min="3388" max="3388" width="2.85546875" style="19" customWidth="1"/>
    <col min="3389" max="3392" width="1.7109375" style="19" customWidth="1"/>
    <col min="3393" max="3393" width="3.42578125" style="19" bestFit="1" customWidth="1"/>
    <col min="3394" max="3394" width="2.28515625" style="19" customWidth="1"/>
    <col min="3395" max="3395" width="2.7109375" style="19" bestFit="1" customWidth="1"/>
    <col min="3396" max="3396" width="2.42578125" style="19" bestFit="1" customWidth="1"/>
    <col min="3397" max="3397" width="2.28515625" style="19" customWidth="1"/>
    <col min="3398" max="3398" width="2.5703125" style="19" customWidth="1"/>
    <col min="3399" max="3399" width="3" style="19" bestFit="1" customWidth="1"/>
    <col min="3400" max="3427" width="5.7109375" style="19" customWidth="1"/>
    <col min="3428" max="3503" width="1.7109375" style="19" customWidth="1"/>
    <col min="3504" max="3584" width="1.7109375" style="19"/>
    <col min="3585" max="3641" width="1.7109375" style="19" customWidth="1"/>
    <col min="3642" max="3642" width="2.85546875" style="19" customWidth="1"/>
    <col min="3643" max="3643" width="2.140625" style="19" customWidth="1"/>
    <col min="3644" max="3644" width="2.85546875" style="19" customWidth="1"/>
    <col min="3645" max="3648" width="1.7109375" style="19" customWidth="1"/>
    <col min="3649" max="3649" width="3.42578125" style="19" bestFit="1" customWidth="1"/>
    <col min="3650" max="3650" width="2.28515625" style="19" customWidth="1"/>
    <col min="3651" max="3651" width="2.7109375" style="19" bestFit="1" customWidth="1"/>
    <col min="3652" max="3652" width="2.42578125" style="19" bestFit="1" customWidth="1"/>
    <col min="3653" max="3653" width="2.28515625" style="19" customWidth="1"/>
    <col min="3654" max="3654" width="2.5703125" style="19" customWidth="1"/>
    <col min="3655" max="3655" width="3" style="19" bestFit="1" customWidth="1"/>
    <col min="3656" max="3683" width="5.7109375" style="19" customWidth="1"/>
    <col min="3684" max="3759" width="1.7109375" style="19" customWidth="1"/>
    <col min="3760" max="3840" width="1.7109375" style="19"/>
    <col min="3841" max="3897" width="1.7109375" style="19" customWidth="1"/>
    <col min="3898" max="3898" width="2.85546875" style="19" customWidth="1"/>
    <col min="3899" max="3899" width="2.140625" style="19" customWidth="1"/>
    <col min="3900" max="3900" width="2.85546875" style="19" customWidth="1"/>
    <col min="3901" max="3904" width="1.7109375" style="19" customWidth="1"/>
    <col min="3905" max="3905" width="3.42578125" style="19" bestFit="1" customWidth="1"/>
    <col min="3906" max="3906" width="2.28515625" style="19" customWidth="1"/>
    <col min="3907" max="3907" width="2.7109375" style="19" bestFit="1" customWidth="1"/>
    <col min="3908" max="3908" width="2.42578125" style="19" bestFit="1" customWidth="1"/>
    <col min="3909" max="3909" width="2.28515625" style="19" customWidth="1"/>
    <col min="3910" max="3910" width="2.5703125" style="19" customWidth="1"/>
    <col min="3911" max="3911" width="3" style="19" bestFit="1" customWidth="1"/>
    <col min="3912" max="3939" width="5.7109375" style="19" customWidth="1"/>
    <col min="3940" max="4015" width="1.7109375" style="19" customWidth="1"/>
    <col min="4016" max="4096" width="1.7109375" style="19"/>
    <col min="4097" max="4153" width="1.7109375" style="19" customWidth="1"/>
    <col min="4154" max="4154" width="2.85546875" style="19" customWidth="1"/>
    <col min="4155" max="4155" width="2.140625" style="19" customWidth="1"/>
    <col min="4156" max="4156" width="2.85546875" style="19" customWidth="1"/>
    <col min="4157" max="4160" width="1.7109375" style="19" customWidth="1"/>
    <col min="4161" max="4161" width="3.42578125" style="19" bestFit="1" customWidth="1"/>
    <col min="4162" max="4162" width="2.28515625" style="19" customWidth="1"/>
    <col min="4163" max="4163" width="2.7109375" style="19" bestFit="1" customWidth="1"/>
    <col min="4164" max="4164" width="2.42578125" style="19" bestFit="1" customWidth="1"/>
    <col min="4165" max="4165" width="2.28515625" style="19" customWidth="1"/>
    <col min="4166" max="4166" width="2.5703125" style="19" customWidth="1"/>
    <col min="4167" max="4167" width="3" style="19" bestFit="1" customWidth="1"/>
    <col min="4168" max="4195" width="5.7109375" style="19" customWidth="1"/>
    <col min="4196" max="4271" width="1.7109375" style="19" customWidth="1"/>
    <col min="4272" max="4352" width="1.7109375" style="19"/>
    <col min="4353" max="4409" width="1.7109375" style="19" customWidth="1"/>
    <col min="4410" max="4410" width="2.85546875" style="19" customWidth="1"/>
    <col min="4411" max="4411" width="2.140625" style="19" customWidth="1"/>
    <col min="4412" max="4412" width="2.85546875" style="19" customWidth="1"/>
    <col min="4413" max="4416" width="1.7109375" style="19" customWidth="1"/>
    <col min="4417" max="4417" width="3.42578125" style="19" bestFit="1" customWidth="1"/>
    <col min="4418" max="4418" width="2.28515625" style="19" customWidth="1"/>
    <col min="4419" max="4419" width="2.7109375" style="19" bestFit="1" customWidth="1"/>
    <col min="4420" max="4420" width="2.42578125" style="19" bestFit="1" customWidth="1"/>
    <col min="4421" max="4421" width="2.28515625" style="19" customWidth="1"/>
    <col min="4422" max="4422" width="2.5703125" style="19" customWidth="1"/>
    <col min="4423" max="4423" width="3" style="19" bestFit="1" customWidth="1"/>
    <col min="4424" max="4451" width="5.7109375" style="19" customWidth="1"/>
    <col min="4452" max="4527" width="1.7109375" style="19" customWidth="1"/>
    <col min="4528" max="4608" width="1.7109375" style="19"/>
    <col min="4609" max="4665" width="1.7109375" style="19" customWidth="1"/>
    <col min="4666" max="4666" width="2.85546875" style="19" customWidth="1"/>
    <col min="4667" max="4667" width="2.140625" style="19" customWidth="1"/>
    <col min="4668" max="4668" width="2.85546875" style="19" customWidth="1"/>
    <col min="4669" max="4672" width="1.7109375" style="19" customWidth="1"/>
    <col min="4673" max="4673" width="3.42578125" style="19" bestFit="1" customWidth="1"/>
    <col min="4674" max="4674" width="2.28515625" style="19" customWidth="1"/>
    <col min="4675" max="4675" width="2.7109375" style="19" bestFit="1" customWidth="1"/>
    <col min="4676" max="4676" width="2.42578125" style="19" bestFit="1" customWidth="1"/>
    <col min="4677" max="4677" width="2.28515625" style="19" customWidth="1"/>
    <col min="4678" max="4678" width="2.5703125" style="19" customWidth="1"/>
    <col min="4679" max="4679" width="3" style="19" bestFit="1" customWidth="1"/>
    <col min="4680" max="4707" width="5.7109375" style="19" customWidth="1"/>
    <col min="4708" max="4783" width="1.7109375" style="19" customWidth="1"/>
    <col min="4784" max="4864" width="1.7109375" style="19"/>
    <col min="4865" max="4921" width="1.7109375" style="19" customWidth="1"/>
    <col min="4922" max="4922" width="2.85546875" style="19" customWidth="1"/>
    <col min="4923" max="4923" width="2.140625" style="19" customWidth="1"/>
    <col min="4924" max="4924" width="2.85546875" style="19" customWidth="1"/>
    <col min="4925" max="4928" width="1.7109375" style="19" customWidth="1"/>
    <col min="4929" max="4929" width="3.42578125" style="19" bestFit="1" customWidth="1"/>
    <col min="4930" max="4930" width="2.28515625" style="19" customWidth="1"/>
    <col min="4931" max="4931" width="2.7109375" style="19" bestFit="1" customWidth="1"/>
    <col min="4932" max="4932" width="2.42578125" style="19" bestFit="1" customWidth="1"/>
    <col min="4933" max="4933" width="2.28515625" style="19" customWidth="1"/>
    <col min="4934" max="4934" width="2.5703125" style="19" customWidth="1"/>
    <col min="4935" max="4935" width="3" style="19" bestFit="1" customWidth="1"/>
    <col min="4936" max="4963" width="5.7109375" style="19" customWidth="1"/>
    <col min="4964" max="5039" width="1.7109375" style="19" customWidth="1"/>
    <col min="5040" max="5120" width="1.7109375" style="19"/>
    <col min="5121" max="5177" width="1.7109375" style="19" customWidth="1"/>
    <col min="5178" max="5178" width="2.85546875" style="19" customWidth="1"/>
    <col min="5179" max="5179" width="2.140625" style="19" customWidth="1"/>
    <col min="5180" max="5180" width="2.85546875" style="19" customWidth="1"/>
    <col min="5181" max="5184" width="1.7109375" style="19" customWidth="1"/>
    <col min="5185" max="5185" width="3.42578125" style="19" bestFit="1" customWidth="1"/>
    <col min="5186" max="5186" width="2.28515625" style="19" customWidth="1"/>
    <col min="5187" max="5187" width="2.7109375" style="19" bestFit="1" customWidth="1"/>
    <col min="5188" max="5188" width="2.42578125" style="19" bestFit="1" customWidth="1"/>
    <col min="5189" max="5189" width="2.28515625" style="19" customWidth="1"/>
    <col min="5190" max="5190" width="2.5703125" style="19" customWidth="1"/>
    <col min="5191" max="5191" width="3" style="19" bestFit="1" customWidth="1"/>
    <col min="5192" max="5219" width="5.7109375" style="19" customWidth="1"/>
    <col min="5220" max="5295" width="1.7109375" style="19" customWidth="1"/>
    <col min="5296" max="5376" width="1.7109375" style="19"/>
    <col min="5377" max="5433" width="1.7109375" style="19" customWidth="1"/>
    <col min="5434" max="5434" width="2.85546875" style="19" customWidth="1"/>
    <col min="5435" max="5435" width="2.140625" style="19" customWidth="1"/>
    <col min="5436" max="5436" width="2.85546875" style="19" customWidth="1"/>
    <col min="5437" max="5440" width="1.7109375" style="19" customWidth="1"/>
    <col min="5441" max="5441" width="3.42578125" style="19" bestFit="1" customWidth="1"/>
    <col min="5442" max="5442" width="2.28515625" style="19" customWidth="1"/>
    <col min="5443" max="5443" width="2.7109375" style="19" bestFit="1" customWidth="1"/>
    <col min="5444" max="5444" width="2.42578125" style="19" bestFit="1" customWidth="1"/>
    <col min="5445" max="5445" width="2.28515625" style="19" customWidth="1"/>
    <col min="5446" max="5446" width="2.5703125" style="19" customWidth="1"/>
    <col min="5447" max="5447" width="3" style="19" bestFit="1" customWidth="1"/>
    <col min="5448" max="5475" width="5.7109375" style="19" customWidth="1"/>
    <col min="5476" max="5551" width="1.7109375" style="19" customWidth="1"/>
    <col min="5552" max="5632" width="1.7109375" style="19"/>
    <col min="5633" max="5689" width="1.7109375" style="19" customWidth="1"/>
    <col min="5690" max="5690" width="2.85546875" style="19" customWidth="1"/>
    <col min="5691" max="5691" width="2.140625" style="19" customWidth="1"/>
    <col min="5692" max="5692" width="2.85546875" style="19" customWidth="1"/>
    <col min="5693" max="5696" width="1.7109375" style="19" customWidth="1"/>
    <col min="5697" max="5697" width="3.42578125" style="19" bestFit="1" customWidth="1"/>
    <col min="5698" max="5698" width="2.28515625" style="19" customWidth="1"/>
    <col min="5699" max="5699" width="2.7109375" style="19" bestFit="1" customWidth="1"/>
    <col min="5700" max="5700" width="2.42578125" style="19" bestFit="1" customWidth="1"/>
    <col min="5701" max="5701" width="2.28515625" style="19" customWidth="1"/>
    <col min="5702" max="5702" width="2.5703125" style="19" customWidth="1"/>
    <col min="5703" max="5703" width="3" style="19" bestFit="1" customWidth="1"/>
    <col min="5704" max="5731" width="5.7109375" style="19" customWidth="1"/>
    <col min="5732" max="5807" width="1.7109375" style="19" customWidth="1"/>
    <col min="5808" max="5888" width="1.7109375" style="19"/>
    <col min="5889" max="5945" width="1.7109375" style="19" customWidth="1"/>
    <col min="5946" max="5946" width="2.85546875" style="19" customWidth="1"/>
    <col min="5947" max="5947" width="2.140625" style="19" customWidth="1"/>
    <col min="5948" max="5948" width="2.85546875" style="19" customWidth="1"/>
    <col min="5949" max="5952" width="1.7109375" style="19" customWidth="1"/>
    <col min="5953" max="5953" width="3.42578125" style="19" bestFit="1" customWidth="1"/>
    <col min="5954" max="5954" width="2.28515625" style="19" customWidth="1"/>
    <col min="5955" max="5955" width="2.7109375" style="19" bestFit="1" customWidth="1"/>
    <col min="5956" max="5956" width="2.42578125" style="19" bestFit="1" customWidth="1"/>
    <col min="5957" max="5957" width="2.28515625" style="19" customWidth="1"/>
    <col min="5958" max="5958" width="2.5703125" style="19" customWidth="1"/>
    <col min="5959" max="5959" width="3" style="19" bestFit="1" customWidth="1"/>
    <col min="5960" max="5987" width="5.7109375" style="19" customWidth="1"/>
    <col min="5988" max="6063" width="1.7109375" style="19" customWidth="1"/>
    <col min="6064" max="6144" width="1.7109375" style="19"/>
    <col min="6145" max="6201" width="1.7109375" style="19" customWidth="1"/>
    <col min="6202" max="6202" width="2.85546875" style="19" customWidth="1"/>
    <col min="6203" max="6203" width="2.140625" style="19" customWidth="1"/>
    <col min="6204" max="6204" width="2.85546875" style="19" customWidth="1"/>
    <col min="6205" max="6208" width="1.7109375" style="19" customWidth="1"/>
    <col min="6209" max="6209" width="3.42578125" style="19" bestFit="1" customWidth="1"/>
    <col min="6210" max="6210" width="2.28515625" style="19" customWidth="1"/>
    <col min="6211" max="6211" width="2.7109375" style="19" bestFit="1" customWidth="1"/>
    <col min="6212" max="6212" width="2.42578125" style="19" bestFit="1" customWidth="1"/>
    <col min="6213" max="6213" width="2.28515625" style="19" customWidth="1"/>
    <col min="6214" max="6214" width="2.5703125" style="19" customWidth="1"/>
    <col min="6215" max="6215" width="3" style="19" bestFit="1" customWidth="1"/>
    <col min="6216" max="6243" width="5.7109375" style="19" customWidth="1"/>
    <col min="6244" max="6319" width="1.7109375" style="19" customWidth="1"/>
    <col min="6320" max="6400" width="1.7109375" style="19"/>
    <col min="6401" max="6457" width="1.7109375" style="19" customWidth="1"/>
    <col min="6458" max="6458" width="2.85546875" style="19" customWidth="1"/>
    <col min="6459" max="6459" width="2.140625" style="19" customWidth="1"/>
    <col min="6460" max="6460" width="2.85546875" style="19" customWidth="1"/>
    <col min="6461" max="6464" width="1.7109375" style="19" customWidth="1"/>
    <col min="6465" max="6465" width="3.42578125" style="19" bestFit="1" customWidth="1"/>
    <col min="6466" max="6466" width="2.28515625" style="19" customWidth="1"/>
    <col min="6467" max="6467" width="2.7109375" style="19" bestFit="1" customWidth="1"/>
    <col min="6468" max="6468" width="2.42578125" style="19" bestFit="1" customWidth="1"/>
    <col min="6469" max="6469" width="2.28515625" style="19" customWidth="1"/>
    <col min="6470" max="6470" width="2.5703125" style="19" customWidth="1"/>
    <col min="6471" max="6471" width="3" style="19" bestFit="1" customWidth="1"/>
    <col min="6472" max="6499" width="5.7109375" style="19" customWidth="1"/>
    <col min="6500" max="6575" width="1.7109375" style="19" customWidth="1"/>
    <col min="6576" max="6656" width="1.7109375" style="19"/>
    <col min="6657" max="6713" width="1.7109375" style="19" customWidth="1"/>
    <col min="6714" max="6714" width="2.85546875" style="19" customWidth="1"/>
    <col min="6715" max="6715" width="2.140625" style="19" customWidth="1"/>
    <col min="6716" max="6716" width="2.85546875" style="19" customWidth="1"/>
    <col min="6717" max="6720" width="1.7109375" style="19" customWidth="1"/>
    <col min="6721" max="6721" width="3.42578125" style="19" bestFit="1" customWidth="1"/>
    <col min="6722" max="6722" width="2.28515625" style="19" customWidth="1"/>
    <col min="6723" max="6723" width="2.7109375" style="19" bestFit="1" customWidth="1"/>
    <col min="6724" max="6724" width="2.42578125" style="19" bestFit="1" customWidth="1"/>
    <col min="6725" max="6725" width="2.28515625" style="19" customWidth="1"/>
    <col min="6726" max="6726" width="2.5703125" style="19" customWidth="1"/>
    <col min="6727" max="6727" width="3" style="19" bestFit="1" customWidth="1"/>
    <col min="6728" max="6755" width="5.7109375" style="19" customWidth="1"/>
    <col min="6756" max="6831" width="1.7109375" style="19" customWidth="1"/>
    <col min="6832" max="6912" width="1.7109375" style="19"/>
    <col min="6913" max="6969" width="1.7109375" style="19" customWidth="1"/>
    <col min="6970" max="6970" width="2.85546875" style="19" customWidth="1"/>
    <col min="6971" max="6971" width="2.140625" style="19" customWidth="1"/>
    <col min="6972" max="6972" width="2.85546875" style="19" customWidth="1"/>
    <col min="6973" max="6976" width="1.7109375" style="19" customWidth="1"/>
    <col min="6977" max="6977" width="3.42578125" style="19" bestFit="1" customWidth="1"/>
    <col min="6978" max="6978" width="2.28515625" style="19" customWidth="1"/>
    <col min="6979" max="6979" width="2.7109375" style="19" bestFit="1" customWidth="1"/>
    <col min="6980" max="6980" width="2.42578125" style="19" bestFit="1" customWidth="1"/>
    <col min="6981" max="6981" width="2.28515625" style="19" customWidth="1"/>
    <col min="6982" max="6982" width="2.5703125" style="19" customWidth="1"/>
    <col min="6983" max="6983" width="3" style="19" bestFit="1" customWidth="1"/>
    <col min="6984" max="7011" width="5.7109375" style="19" customWidth="1"/>
    <col min="7012" max="7087" width="1.7109375" style="19" customWidth="1"/>
    <col min="7088" max="7168" width="1.7109375" style="19"/>
    <col min="7169" max="7225" width="1.7109375" style="19" customWidth="1"/>
    <col min="7226" max="7226" width="2.85546875" style="19" customWidth="1"/>
    <col min="7227" max="7227" width="2.140625" style="19" customWidth="1"/>
    <col min="7228" max="7228" width="2.85546875" style="19" customWidth="1"/>
    <col min="7229" max="7232" width="1.7109375" style="19" customWidth="1"/>
    <col min="7233" max="7233" width="3.42578125" style="19" bestFit="1" customWidth="1"/>
    <col min="7234" max="7234" width="2.28515625" style="19" customWidth="1"/>
    <col min="7235" max="7235" width="2.7109375" style="19" bestFit="1" customWidth="1"/>
    <col min="7236" max="7236" width="2.42578125" style="19" bestFit="1" customWidth="1"/>
    <col min="7237" max="7237" width="2.28515625" style="19" customWidth="1"/>
    <col min="7238" max="7238" width="2.5703125" style="19" customWidth="1"/>
    <col min="7239" max="7239" width="3" style="19" bestFit="1" customWidth="1"/>
    <col min="7240" max="7267" width="5.7109375" style="19" customWidth="1"/>
    <col min="7268" max="7343" width="1.7109375" style="19" customWidth="1"/>
    <col min="7344" max="7424" width="1.7109375" style="19"/>
    <col min="7425" max="7481" width="1.7109375" style="19" customWidth="1"/>
    <col min="7482" max="7482" width="2.85546875" style="19" customWidth="1"/>
    <col min="7483" max="7483" width="2.140625" style="19" customWidth="1"/>
    <col min="7484" max="7484" width="2.85546875" style="19" customWidth="1"/>
    <col min="7485" max="7488" width="1.7109375" style="19" customWidth="1"/>
    <col min="7489" max="7489" width="3.42578125" style="19" bestFit="1" customWidth="1"/>
    <col min="7490" max="7490" width="2.28515625" style="19" customWidth="1"/>
    <col min="7491" max="7491" width="2.7109375" style="19" bestFit="1" customWidth="1"/>
    <col min="7492" max="7492" width="2.42578125" style="19" bestFit="1" customWidth="1"/>
    <col min="7493" max="7493" width="2.28515625" style="19" customWidth="1"/>
    <col min="7494" max="7494" width="2.5703125" style="19" customWidth="1"/>
    <col min="7495" max="7495" width="3" style="19" bestFit="1" customWidth="1"/>
    <col min="7496" max="7523" width="5.7109375" style="19" customWidth="1"/>
    <col min="7524" max="7599" width="1.7109375" style="19" customWidth="1"/>
    <col min="7600" max="7680" width="1.7109375" style="19"/>
    <col min="7681" max="7737" width="1.7109375" style="19" customWidth="1"/>
    <col min="7738" max="7738" width="2.85546875" style="19" customWidth="1"/>
    <col min="7739" max="7739" width="2.140625" style="19" customWidth="1"/>
    <col min="7740" max="7740" width="2.85546875" style="19" customWidth="1"/>
    <col min="7741" max="7744" width="1.7109375" style="19" customWidth="1"/>
    <col min="7745" max="7745" width="3.42578125" style="19" bestFit="1" customWidth="1"/>
    <col min="7746" max="7746" width="2.28515625" style="19" customWidth="1"/>
    <col min="7747" max="7747" width="2.7109375" style="19" bestFit="1" customWidth="1"/>
    <col min="7748" max="7748" width="2.42578125" style="19" bestFit="1" customWidth="1"/>
    <col min="7749" max="7749" width="2.28515625" style="19" customWidth="1"/>
    <col min="7750" max="7750" width="2.5703125" style="19" customWidth="1"/>
    <col min="7751" max="7751" width="3" style="19" bestFit="1" customWidth="1"/>
    <col min="7752" max="7779" width="5.7109375" style="19" customWidth="1"/>
    <col min="7780" max="7855" width="1.7109375" style="19" customWidth="1"/>
    <col min="7856" max="7936" width="1.7109375" style="19"/>
    <col min="7937" max="7993" width="1.7109375" style="19" customWidth="1"/>
    <col min="7994" max="7994" width="2.85546875" style="19" customWidth="1"/>
    <col min="7995" max="7995" width="2.140625" style="19" customWidth="1"/>
    <col min="7996" max="7996" width="2.85546875" style="19" customWidth="1"/>
    <col min="7997" max="8000" width="1.7109375" style="19" customWidth="1"/>
    <col min="8001" max="8001" width="3.42578125" style="19" bestFit="1" customWidth="1"/>
    <col min="8002" max="8002" width="2.28515625" style="19" customWidth="1"/>
    <col min="8003" max="8003" width="2.7109375" style="19" bestFit="1" customWidth="1"/>
    <col min="8004" max="8004" width="2.42578125" style="19" bestFit="1" customWidth="1"/>
    <col min="8005" max="8005" width="2.28515625" style="19" customWidth="1"/>
    <col min="8006" max="8006" width="2.5703125" style="19" customWidth="1"/>
    <col min="8007" max="8007" width="3" style="19" bestFit="1" customWidth="1"/>
    <col min="8008" max="8035" width="5.7109375" style="19" customWidth="1"/>
    <col min="8036" max="8111" width="1.7109375" style="19" customWidth="1"/>
    <col min="8112" max="8192" width="1.7109375" style="19"/>
    <col min="8193" max="8249" width="1.7109375" style="19" customWidth="1"/>
    <col min="8250" max="8250" width="2.85546875" style="19" customWidth="1"/>
    <col min="8251" max="8251" width="2.140625" style="19" customWidth="1"/>
    <col min="8252" max="8252" width="2.85546875" style="19" customWidth="1"/>
    <col min="8253" max="8256" width="1.7109375" style="19" customWidth="1"/>
    <col min="8257" max="8257" width="3.42578125" style="19" bestFit="1" customWidth="1"/>
    <col min="8258" max="8258" width="2.28515625" style="19" customWidth="1"/>
    <col min="8259" max="8259" width="2.7109375" style="19" bestFit="1" customWidth="1"/>
    <col min="8260" max="8260" width="2.42578125" style="19" bestFit="1" customWidth="1"/>
    <col min="8261" max="8261" width="2.28515625" style="19" customWidth="1"/>
    <col min="8262" max="8262" width="2.5703125" style="19" customWidth="1"/>
    <col min="8263" max="8263" width="3" style="19" bestFit="1" customWidth="1"/>
    <col min="8264" max="8291" width="5.7109375" style="19" customWidth="1"/>
    <col min="8292" max="8367" width="1.7109375" style="19" customWidth="1"/>
    <col min="8368" max="8448" width="1.7109375" style="19"/>
    <col min="8449" max="8505" width="1.7109375" style="19" customWidth="1"/>
    <col min="8506" max="8506" width="2.85546875" style="19" customWidth="1"/>
    <col min="8507" max="8507" width="2.140625" style="19" customWidth="1"/>
    <col min="8508" max="8508" width="2.85546875" style="19" customWidth="1"/>
    <col min="8509" max="8512" width="1.7109375" style="19" customWidth="1"/>
    <col min="8513" max="8513" width="3.42578125" style="19" bestFit="1" customWidth="1"/>
    <col min="8514" max="8514" width="2.28515625" style="19" customWidth="1"/>
    <col min="8515" max="8515" width="2.7109375" style="19" bestFit="1" customWidth="1"/>
    <col min="8516" max="8516" width="2.42578125" style="19" bestFit="1" customWidth="1"/>
    <col min="8517" max="8517" width="2.28515625" style="19" customWidth="1"/>
    <col min="8518" max="8518" width="2.5703125" style="19" customWidth="1"/>
    <col min="8519" max="8519" width="3" style="19" bestFit="1" customWidth="1"/>
    <col min="8520" max="8547" width="5.7109375" style="19" customWidth="1"/>
    <col min="8548" max="8623" width="1.7109375" style="19" customWidth="1"/>
    <col min="8624" max="8704" width="1.7109375" style="19"/>
    <col min="8705" max="8761" width="1.7109375" style="19" customWidth="1"/>
    <col min="8762" max="8762" width="2.85546875" style="19" customWidth="1"/>
    <col min="8763" max="8763" width="2.140625" style="19" customWidth="1"/>
    <col min="8764" max="8764" width="2.85546875" style="19" customWidth="1"/>
    <col min="8765" max="8768" width="1.7109375" style="19" customWidth="1"/>
    <col min="8769" max="8769" width="3.42578125" style="19" bestFit="1" customWidth="1"/>
    <col min="8770" max="8770" width="2.28515625" style="19" customWidth="1"/>
    <col min="8771" max="8771" width="2.7109375" style="19" bestFit="1" customWidth="1"/>
    <col min="8772" max="8772" width="2.42578125" style="19" bestFit="1" customWidth="1"/>
    <col min="8773" max="8773" width="2.28515625" style="19" customWidth="1"/>
    <col min="8774" max="8774" width="2.5703125" style="19" customWidth="1"/>
    <col min="8775" max="8775" width="3" style="19" bestFit="1" customWidth="1"/>
    <col min="8776" max="8803" width="5.7109375" style="19" customWidth="1"/>
    <col min="8804" max="8879" width="1.7109375" style="19" customWidth="1"/>
    <col min="8880" max="8960" width="1.7109375" style="19"/>
    <col min="8961" max="9017" width="1.7109375" style="19" customWidth="1"/>
    <col min="9018" max="9018" width="2.85546875" style="19" customWidth="1"/>
    <col min="9019" max="9019" width="2.140625" style="19" customWidth="1"/>
    <col min="9020" max="9020" width="2.85546875" style="19" customWidth="1"/>
    <col min="9021" max="9024" width="1.7109375" style="19" customWidth="1"/>
    <col min="9025" max="9025" width="3.42578125" style="19" bestFit="1" customWidth="1"/>
    <col min="9026" max="9026" width="2.28515625" style="19" customWidth="1"/>
    <col min="9027" max="9027" width="2.7109375" style="19" bestFit="1" customWidth="1"/>
    <col min="9028" max="9028" width="2.42578125" style="19" bestFit="1" customWidth="1"/>
    <col min="9029" max="9029" width="2.28515625" style="19" customWidth="1"/>
    <col min="9030" max="9030" width="2.5703125" style="19" customWidth="1"/>
    <col min="9031" max="9031" width="3" style="19" bestFit="1" customWidth="1"/>
    <col min="9032" max="9059" width="5.7109375" style="19" customWidth="1"/>
    <col min="9060" max="9135" width="1.7109375" style="19" customWidth="1"/>
    <col min="9136" max="9216" width="1.7109375" style="19"/>
    <col min="9217" max="9273" width="1.7109375" style="19" customWidth="1"/>
    <col min="9274" max="9274" width="2.85546875" style="19" customWidth="1"/>
    <col min="9275" max="9275" width="2.140625" style="19" customWidth="1"/>
    <col min="9276" max="9276" width="2.85546875" style="19" customWidth="1"/>
    <col min="9277" max="9280" width="1.7109375" style="19" customWidth="1"/>
    <col min="9281" max="9281" width="3.42578125" style="19" bestFit="1" customWidth="1"/>
    <col min="9282" max="9282" width="2.28515625" style="19" customWidth="1"/>
    <col min="9283" max="9283" width="2.7109375" style="19" bestFit="1" customWidth="1"/>
    <col min="9284" max="9284" width="2.42578125" style="19" bestFit="1" customWidth="1"/>
    <col min="9285" max="9285" width="2.28515625" style="19" customWidth="1"/>
    <col min="9286" max="9286" width="2.5703125" style="19" customWidth="1"/>
    <col min="9287" max="9287" width="3" style="19" bestFit="1" customWidth="1"/>
    <col min="9288" max="9315" width="5.7109375" style="19" customWidth="1"/>
    <col min="9316" max="9391" width="1.7109375" style="19" customWidth="1"/>
    <col min="9392" max="9472" width="1.7109375" style="19"/>
    <col min="9473" max="9529" width="1.7109375" style="19" customWidth="1"/>
    <col min="9530" max="9530" width="2.85546875" style="19" customWidth="1"/>
    <col min="9531" max="9531" width="2.140625" style="19" customWidth="1"/>
    <col min="9532" max="9532" width="2.85546875" style="19" customWidth="1"/>
    <col min="9533" max="9536" width="1.7109375" style="19" customWidth="1"/>
    <col min="9537" max="9537" width="3.42578125" style="19" bestFit="1" customWidth="1"/>
    <col min="9538" max="9538" width="2.28515625" style="19" customWidth="1"/>
    <col min="9539" max="9539" width="2.7109375" style="19" bestFit="1" customWidth="1"/>
    <col min="9540" max="9540" width="2.42578125" style="19" bestFit="1" customWidth="1"/>
    <col min="9541" max="9541" width="2.28515625" style="19" customWidth="1"/>
    <col min="9542" max="9542" width="2.5703125" style="19" customWidth="1"/>
    <col min="9543" max="9543" width="3" style="19" bestFit="1" customWidth="1"/>
    <col min="9544" max="9571" width="5.7109375" style="19" customWidth="1"/>
    <col min="9572" max="9647" width="1.7109375" style="19" customWidth="1"/>
    <col min="9648" max="9728" width="1.7109375" style="19"/>
    <col min="9729" max="9785" width="1.7109375" style="19" customWidth="1"/>
    <col min="9786" max="9786" width="2.85546875" style="19" customWidth="1"/>
    <col min="9787" max="9787" width="2.140625" style="19" customWidth="1"/>
    <col min="9788" max="9788" width="2.85546875" style="19" customWidth="1"/>
    <col min="9789" max="9792" width="1.7109375" style="19" customWidth="1"/>
    <col min="9793" max="9793" width="3.42578125" style="19" bestFit="1" customWidth="1"/>
    <col min="9794" max="9794" width="2.28515625" style="19" customWidth="1"/>
    <col min="9795" max="9795" width="2.7109375" style="19" bestFit="1" customWidth="1"/>
    <col min="9796" max="9796" width="2.42578125" style="19" bestFit="1" customWidth="1"/>
    <col min="9797" max="9797" width="2.28515625" style="19" customWidth="1"/>
    <col min="9798" max="9798" width="2.5703125" style="19" customWidth="1"/>
    <col min="9799" max="9799" width="3" style="19" bestFit="1" customWidth="1"/>
    <col min="9800" max="9827" width="5.7109375" style="19" customWidth="1"/>
    <col min="9828" max="9903" width="1.7109375" style="19" customWidth="1"/>
    <col min="9904" max="9984" width="1.7109375" style="19"/>
    <col min="9985" max="10041" width="1.7109375" style="19" customWidth="1"/>
    <col min="10042" max="10042" width="2.85546875" style="19" customWidth="1"/>
    <col min="10043" max="10043" width="2.140625" style="19" customWidth="1"/>
    <col min="10044" max="10044" width="2.85546875" style="19" customWidth="1"/>
    <col min="10045" max="10048" width="1.7109375" style="19" customWidth="1"/>
    <col min="10049" max="10049" width="3.42578125" style="19" bestFit="1" customWidth="1"/>
    <col min="10050" max="10050" width="2.28515625" style="19" customWidth="1"/>
    <col min="10051" max="10051" width="2.7109375" style="19" bestFit="1" customWidth="1"/>
    <col min="10052" max="10052" width="2.42578125" style="19" bestFit="1" customWidth="1"/>
    <col min="10053" max="10053" width="2.28515625" style="19" customWidth="1"/>
    <col min="10054" max="10054" width="2.5703125" style="19" customWidth="1"/>
    <col min="10055" max="10055" width="3" style="19" bestFit="1" customWidth="1"/>
    <col min="10056" max="10083" width="5.7109375" style="19" customWidth="1"/>
    <col min="10084" max="10159" width="1.7109375" style="19" customWidth="1"/>
    <col min="10160" max="10240" width="1.7109375" style="19"/>
    <col min="10241" max="10297" width="1.7109375" style="19" customWidth="1"/>
    <col min="10298" max="10298" width="2.85546875" style="19" customWidth="1"/>
    <col min="10299" max="10299" width="2.140625" style="19" customWidth="1"/>
    <col min="10300" max="10300" width="2.85546875" style="19" customWidth="1"/>
    <col min="10301" max="10304" width="1.7109375" style="19" customWidth="1"/>
    <col min="10305" max="10305" width="3.42578125" style="19" bestFit="1" customWidth="1"/>
    <col min="10306" max="10306" width="2.28515625" style="19" customWidth="1"/>
    <col min="10307" max="10307" width="2.7109375" style="19" bestFit="1" customWidth="1"/>
    <col min="10308" max="10308" width="2.42578125" style="19" bestFit="1" customWidth="1"/>
    <col min="10309" max="10309" width="2.28515625" style="19" customWidth="1"/>
    <col min="10310" max="10310" width="2.5703125" style="19" customWidth="1"/>
    <col min="10311" max="10311" width="3" style="19" bestFit="1" customWidth="1"/>
    <col min="10312" max="10339" width="5.7109375" style="19" customWidth="1"/>
    <col min="10340" max="10415" width="1.7109375" style="19" customWidth="1"/>
    <col min="10416" max="10496" width="1.7109375" style="19"/>
    <col min="10497" max="10553" width="1.7109375" style="19" customWidth="1"/>
    <col min="10554" max="10554" width="2.85546875" style="19" customWidth="1"/>
    <col min="10555" max="10555" width="2.140625" style="19" customWidth="1"/>
    <col min="10556" max="10556" width="2.85546875" style="19" customWidth="1"/>
    <col min="10557" max="10560" width="1.7109375" style="19" customWidth="1"/>
    <col min="10561" max="10561" width="3.42578125" style="19" bestFit="1" customWidth="1"/>
    <col min="10562" max="10562" width="2.28515625" style="19" customWidth="1"/>
    <col min="10563" max="10563" width="2.7109375" style="19" bestFit="1" customWidth="1"/>
    <col min="10564" max="10564" width="2.42578125" style="19" bestFit="1" customWidth="1"/>
    <col min="10565" max="10565" width="2.28515625" style="19" customWidth="1"/>
    <col min="10566" max="10566" width="2.5703125" style="19" customWidth="1"/>
    <col min="10567" max="10567" width="3" style="19" bestFit="1" customWidth="1"/>
    <col min="10568" max="10595" width="5.7109375" style="19" customWidth="1"/>
    <col min="10596" max="10671" width="1.7109375" style="19" customWidth="1"/>
    <col min="10672" max="10752" width="1.7109375" style="19"/>
    <col min="10753" max="10809" width="1.7109375" style="19" customWidth="1"/>
    <col min="10810" max="10810" width="2.85546875" style="19" customWidth="1"/>
    <col min="10811" max="10811" width="2.140625" style="19" customWidth="1"/>
    <col min="10812" max="10812" width="2.85546875" style="19" customWidth="1"/>
    <col min="10813" max="10816" width="1.7109375" style="19" customWidth="1"/>
    <col min="10817" max="10817" width="3.42578125" style="19" bestFit="1" customWidth="1"/>
    <col min="10818" max="10818" width="2.28515625" style="19" customWidth="1"/>
    <col min="10819" max="10819" width="2.7109375" style="19" bestFit="1" customWidth="1"/>
    <col min="10820" max="10820" width="2.42578125" style="19" bestFit="1" customWidth="1"/>
    <col min="10821" max="10821" width="2.28515625" style="19" customWidth="1"/>
    <col min="10822" max="10822" width="2.5703125" style="19" customWidth="1"/>
    <col min="10823" max="10823" width="3" style="19" bestFit="1" customWidth="1"/>
    <col min="10824" max="10851" width="5.7109375" style="19" customWidth="1"/>
    <col min="10852" max="10927" width="1.7109375" style="19" customWidth="1"/>
    <col min="10928" max="11008" width="1.7109375" style="19"/>
    <col min="11009" max="11065" width="1.7109375" style="19" customWidth="1"/>
    <col min="11066" max="11066" width="2.85546875" style="19" customWidth="1"/>
    <col min="11067" max="11067" width="2.140625" style="19" customWidth="1"/>
    <col min="11068" max="11068" width="2.85546875" style="19" customWidth="1"/>
    <col min="11069" max="11072" width="1.7109375" style="19" customWidth="1"/>
    <col min="11073" max="11073" width="3.42578125" style="19" bestFit="1" customWidth="1"/>
    <col min="11074" max="11074" width="2.28515625" style="19" customWidth="1"/>
    <col min="11075" max="11075" width="2.7109375" style="19" bestFit="1" customWidth="1"/>
    <col min="11076" max="11076" width="2.42578125" style="19" bestFit="1" customWidth="1"/>
    <col min="11077" max="11077" width="2.28515625" style="19" customWidth="1"/>
    <col min="11078" max="11078" width="2.5703125" style="19" customWidth="1"/>
    <col min="11079" max="11079" width="3" style="19" bestFit="1" customWidth="1"/>
    <col min="11080" max="11107" width="5.7109375" style="19" customWidth="1"/>
    <col min="11108" max="11183" width="1.7109375" style="19" customWidth="1"/>
    <col min="11184" max="11264" width="1.7109375" style="19"/>
    <col min="11265" max="11321" width="1.7109375" style="19" customWidth="1"/>
    <col min="11322" max="11322" width="2.85546875" style="19" customWidth="1"/>
    <col min="11323" max="11323" width="2.140625" style="19" customWidth="1"/>
    <col min="11324" max="11324" width="2.85546875" style="19" customWidth="1"/>
    <col min="11325" max="11328" width="1.7109375" style="19" customWidth="1"/>
    <col min="11329" max="11329" width="3.42578125" style="19" bestFit="1" customWidth="1"/>
    <col min="11330" max="11330" width="2.28515625" style="19" customWidth="1"/>
    <col min="11331" max="11331" width="2.7109375" style="19" bestFit="1" customWidth="1"/>
    <col min="11332" max="11332" width="2.42578125" style="19" bestFit="1" customWidth="1"/>
    <col min="11333" max="11333" width="2.28515625" style="19" customWidth="1"/>
    <col min="11334" max="11334" width="2.5703125" style="19" customWidth="1"/>
    <col min="11335" max="11335" width="3" style="19" bestFit="1" customWidth="1"/>
    <col min="11336" max="11363" width="5.7109375" style="19" customWidth="1"/>
    <col min="11364" max="11439" width="1.7109375" style="19" customWidth="1"/>
    <col min="11440" max="11520" width="1.7109375" style="19"/>
    <col min="11521" max="11577" width="1.7109375" style="19" customWidth="1"/>
    <col min="11578" max="11578" width="2.85546875" style="19" customWidth="1"/>
    <col min="11579" max="11579" width="2.140625" style="19" customWidth="1"/>
    <col min="11580" max="11580" width="2.85546875" style="19" customWidth="1"/>
    <col min="11581" max="11584" width="1.7109375" style="19" customWidth="1"/>
    <col min="11585" max="11585" width="3.42578125" style="19" bestFit="1" customWidth="1"/>
    <col min="11586" max="11586" width="2.28515625" style="19" customWidth="1"/>
    <col min="11587" max="11587" width="2.7109375" style="19" bestFit="1" customWidth="1"/>
    <col min="11588" max="11588" width="2.42578125" style="19" bestFit="1" customWidth="1"/>
    <col min="11589" max="11589" width="2.28515625" style="19" customWidth="1"/>
    <col min="11590" max="11590" width="2.5703125" style="19" customWidth="1"/>
    <col min="11591" max="11591" width="3" style="19" bestFit="1" customWidth="1"/>
    <col min="11592" max="11619" width="5.7109375" style="19" customWidth="1"/>
    <col min="11620" max="11695" width="1.7109375" style="19" customWidth="1"/>
    <col min="11696" max="11776" width="1.7109375" style="19"/>
    <col min="11777" max="11833" width="1.7109375" style="19" customWidth="1"/>
    <col min="11834" max="11834" width="2.85546875" style="19" customWidth="1"/>
    <col min="11835" max="11835" width="2.140625" style="19" customWidth="1"/>
    <col min="11836" max="11836" width="2.85546875" style="19" customWidth="1"/>
    <col min="11837" max="11840" width="1.7109375" style="19" customWidth="1"/>
    <col min="11841" max="11841" width="3.42578125" style="19" bestFit="1" customWidth="1"/>
    <col min="11842" max="11842" width="2.28515625" style="19" customWidth="1"/>
    <col min="11843" max="11843" width="2.7109375" style="19" bestFit="1" customWidth="1"/>
    <col min="11844" max="11844" width="2.42578125" style="19" bestFit="1" customWidth="1"/>
    <col min="11845" max="11845" width="2.28515625" style="19" customWidth="1"/>
    <col min="11846" max="11846" width="2.5703125" style="19" customWidth="1"/>
    <col min="11847" max="11847" width="3" style="19" bestFit="1" customWidth="1"/>
    <col min="11848" max="11875" width="5.7109375" style="19" customWidth="1"/>
    <col min="11876" max="11951" width="1.7109375" style="19" customWidth="1"/>
    <col min="11952" max="12032" width="1.7109375" style="19"/>
    <col min="12033" max="12089" width="1.7109375" style="19" customWidth="1"/>
    <col min="12090" max="12090" width="2.85546875" style="19" customWidth="1"/>
    <col min="12091" max="12091" width="2.140625" style="19" customWidth="1"/>
    <col min="12092" max="12092" width="2.85546875" style="19" customWidth="1"/>
    <col min="12093" max="12096" width="1.7109375" style="19" customWidth="1"/>
    <col min="12097" max="12097" width="3.42578125" style="19" bestFit="1" customWidth="1"/>
    <col min="12098" max="12098" width="2.28515625" style="19" customWidth="1"/>
    <col min="12099" max="12099" width="2.7109375" style="19" bestFit="1" customWidth="1"/>
    <col min="12100" max="12100" width="2.42578125" style="19" bestFit="1" customWidth="1"/>
    <col min="12101" max="12101" width="2.28515625" style="19" customWidth="1"/>
    <col min="12102" max="12102" width="2.5703125" style="19" customWidth="1"/>
    <col min="12103" max="12103" width="3" style="19" bestFit="1" customWidth="1"/>
    <col min="12104" max="12131" width="5.7109375" style="19" customWidth="1"/>
    <col min="12132" max="12207" width="1.7109375" style="19" customWidth="1"/>
    <col min="12208" max="12288" width="1.7109375" style="19"/>
    <col min="12289" max="12345" width="1.7109375" style="19" customWidth="1"/>
    <col min="12346" max="12346" width="2.85546875" style="19" customWidth="1"/>
    <col min="12347" max="12347" width="2.140625" style="19" customWidth="1"/>
    <col min="12348" max="12348" width="2.85546875" style="19" customWidth="1"/>
    <col min="12349" max="12352" width="1.7109375" style="19" customWidth="1"/>
    <col min="12353" max="12353" width="3.42578125" style="19" bestFit="1" customWidth="1"/>
    <col min="12354" max="12354" width="2.28515625" style="19" customWidth="1"/>
    <col min="12355" max="12355" width="2.7109375" style="19" bestFit="1" customWidth="1"/>
    <col min="12356" max="12356" width="2.42578125" style="19" bestFit="1" customWidth="1"/>
    <col min="12357" max="12357" width="2.28515625" style="19" customWidth="1"/>
    <col min="12358" max="12358" width="2.5703125" style="19" customWidth="1"/>
    <col min="12359" max="12359" width="3" style="19" bestFit="1" customWidth="1"/>
    <col min="12360" max="12387" width="5.7109375" style="19" customWidth="1"/>
    <col min="12388" max="12463" width="1.7109375" style="19" customWidth="1"/>
    <col min="12464" max="12544" width="1.7109375" style="19"/>
    <col min="12545" max="12601" width="1.7109375" style="19" customWidth="1"/>
    <col min="12602" max="12602" width="2.85546875" style="19" customWidth="1"/>
    <col min="12603" max="12603" width="2.140625" style="19" customWidth="1"/>
    <col min="12604" max="12604" width="2.85546875" style="19" customWidth="1"/>
    <col min="12605" max="12608" width="1.7109375" style="19" customWidth="1"/>
    <col min="12609" max="12609" width="3.42578125" style="19" bestFit="1" customWidth="1"/>
    <col min="12610" max="12610" width="2.28515625" style="19" customWidth="1"/>
    <col min="12611" max="12611" width="2.7109375" style="19" bestFit="1" customWidth="1"/>
    <col min="12612" max="12612" width="2.42578125" style="19" bestFit="1" customWidth="1"/>
    <col min="12613" max="12613" width="2.28515625" style="19" customWidth="1"/>
    <col min="12614" max="12614" width="2.5703125" style="19" customWidth="1"/>
    <col min="12615" max="12615" width="3" style="19" bestFit="1" customWidth="1"/>
    <col min="12616" max="12643" width="5.7109375" style="19" customWidth="1"/>
    <col min="12644" max="12719" width="1.7109375" style="19" customWidth="1"/>
    <col min="12720" max="12800" width="1.7109375" style="19"/>
    <col min="12801" max="12857" width="1.7109375" style="19" customWidth="1"/>
    <col min="12858" max="12858" width="2.85546875" style="19" customWidth="1"/>
    <col min="12859" max="12859" width="2.140625" style="19" customWidth="1"/>
    <col min="12860" max="12860" width="2.85546875" style="19" customWidth="1"/>
    <col min="12861" max="12864" width="1.7109375" style="19" customWidth="1"/>
    <col min="12865" max="12865" width="3.42578125" style="19" bestFit="1" customWidth="1"/>
    <col min="12866" max="12866" width="2.28515625" style="19" customWidth="1"/>
    <col min="12867" max="12867" width="2.7109375" style="19" bestFit="1" customWidth="1"/>
    <col min="12868" max="12868" width="2.42578125" style="19" bestFit="1" customWidth="1"/>
    <col min="12869" max="12869" width="2.28515625" style="19" customWidth="1"/>
    <col min="12870" max="12870" width="2.5703125" style="19" customWidth="1"/>
    <col min="12871" max="12871" width="3" style="19" bestFit="1" customWidth="1"/>
    <col min="12872" max="12899" width="5.7109375" style="19" customWidth="1"/>
    <col min="12900" max="12975" width="1.7109375" style="19" customWidth="1"/>
    <col min="12976" max="13056" width="1.7109375" style="19"/>
    <col min="13057" max="13113" width="1.7109375" style="19" customWidth="1"/>
    <col min="13114" max="13114" width="2.85546875" style="19" customWidth="1"/>
    <col min="13115" max="13115" width="2.140625" style="19" customWidth="1"/>
    <col min="13116" max="13116" width="2.85546875" style="19" customWidth="1"/>
    <col min="13117" max="13120" width="1.7109375" style="19" customWidth="1"/>
    <col min="13121" max="13121" width="3.42578125" style="19" bestFit="1" customWidth="1"/>
    <col min="13122" max="13122" width="2.28515625" style="19" customWidth="1"/>
    <col min="13123" max="13123" width="2.7109375" style="19" bestFit="1" customWidth="1"/>
    <col min="13124" max="13124" width="2.42578125" style="19" bestFit="1" customWidth="1"/>
    <col min="13125" max="13125" width="2.28515625" style="19" customWidth="1"/>
    <col min="13126" max="13126" width="2.5703125" style="19" customWidth="1"/>
    <col min="13127" max="13127" width="3" style="19" bestFit="1" customWidth="1"/>
    <col min="13128" max="13155" width="5.7109375" style="19" customWidth="1"/>
    <col min="13156" max="13231" width="1.7109375" style="19" customWidth="1"/>
    <col min="13232" max="13312" width="1.7109375" style="19"/>
    <col min="13313" max="13369" width="1.7109375" style="19" customWidth="1"/>
    <col min="13370" max="13370" width="2.85546875" style="19" customWidth="1"/>
    <col min="13371" max="13371" width="2.140625" style="19" customWidth="1"/>
    <col min="13372" max="13372" width="2.85546875" style="19" customWidth="1"/>
    <col min="13373" max="13376" width="1.7109375" style="19" customWidth="1"/>
    <col min="13377" max="13377" width="3.42578125" style="19" bestFit="1" customWidth="1"/>
    <col min="13378" max="13378" width="2.28515625" style="19" customWidth="1"/>
    <col min="13379" max="13379" width="2.7109375" style="19" bestFit="1" customWidth="1"/>
    <col min="13380" max="13380" width="2.42578125" style="19" bestFit="1" customWidth="1"/>
    <col min="13381" max="13381" width="2.28515625" style="19" customWidth="1"/>
    <col min="13382" max="13382" width="2.5703125" style="19" customWidth="1"/>
    <col min="13383" max="13383" width="3" style="19" bestFit="1" customWidth="1"/>
    <col min="13384" max="13411" width="5.7109375" style="19" customWidth="1"/>
    <col min="13412" max="13487" width="1.7109375" style="19" customWidth="1"/>
    <col min="13488" max="13568" width="1.7109375" style="19"/>
    <col min="13569" max="13625" width="1.7109375" style="19" customWidth="1"/>
    <col min="13626" max="13626" width="2.85546875" style="19" customWidth="1"/>
    <col min="13627" max="13627" width="2.140625" style="19" customWidth="1"/>
    <col min="13628" max="13628" width="2.85546875" style="19" customWidth="1"/>
    <col min="13629" max="13632" width="1.7109375" style="19" customWidth="1"/>
    <col min="13633" max="13633" width="3.42578125" style="19" bestFit="1" customWidth="1"/>
    <col min="13634" max="13634" width="2.28515625" style="19" customWidth="1"/>
    <col min="13635" max="13635" width="2.7109375" style="19" bestFit="1" customWidth="1"/>
    <col min="13636" max="13636" width="2.42578125" style="19" bestFit="1" customWidth="1"/>
    <col min="13637" max="13637" width="2.28515625" style="19" customWidth="1"/>
    <col min="13638" max="13638" width="2.5703125" style="19" customWidth="1"/>
    <col min="13639" max="13639" width="3" style="19" bestFit="1" customWidth="1"/>
    <col min="13640" max="13667" width="5.7109375" style="19" customWidth="1"/>
    <col min="13668" max="13743" width="1.7109375" style="19" customWidth="1"/>
    <col min="13744" max="13824" width="1.7109375" style="19"/>
    <col min="13825" max="13881" width="1.7109375" style="19" customWidth="1"/>
    <col min="13882" max="13882" width="2.85546875" style="19" customWidth="1"/>
    <col min="13883" max="13883" width="2.140625" style="19" customWidth="1"/>
    <col min="13884" max="13884" width="2.85546875" style="19" customWidth="1"/>
    <col min="13885" max="13888" width="1.7109375" style="19" customWidth="1"/>
    <col min="13889" max="13889" width="3.42578125" style="19" bestFit="1" customWidth="1"/>
    <col min="13890" max="13890" width="2.28515625" style="19" customWidth="1"/>
    <col min="13891" max="13891" width="2.7109375" style="19" bestFit="1" customWidth="1"/>
    <col min="13892" max="13892" width="2.42578125" style="19" bestFit="1" customWidth="1"/>
    <col min="13893" max="13893" width="2.28515625" style="19" customWidth="1"/>
    <col min="13894" max="13894" width="2.5703125" style="19" customWidth="1"/>
    <col min="13895" max="13895" width="3" style="19" bestFit="1" customWidth="1"/>
    <col min="13896" max="13923" width="5.7109375" style="19" customWidth="1"/>
    <col min="13924" max="13999" width="1.7109375" style="19" customWidth="1"/>
    <col min="14000" max="14080" width="1.7109375" style="19"/>
    <col min="14081" max="14137" width="1.7109375" style="19" customWidth="1"/>
    <col min="14138" max="14138" width="2.85546875" style="19" customWidth="1"/>
    <col min="14139" max="14139" width="2.140625" style="19" customWidth="1"/>
    <col min="14140" max="14140" width="2.85546875" style="19" customWidth="1"/>
    <col min="14141" max="14144" width="1.7109375" style="19" customWidth="1"/>
    <col min="14145" max="14145" width="3.42578125" style="19" bestFit="1" customWidth="1"/>
    <col min="14146" max="14146" width="2.28515625" style="19" customWidth="1"/>
    <col min="14147" max="14147" width="2.7109375" style="19" bestFit="1" customWidth="1"/>
    <col min="14148" max="14148" width="2.42578125" style="19" bestFit="1" customWidth="1"/>
    <col min="14149" max="14149" width="2.28515625" style="19" customWidth="1"/>
    <col min="14150" max="14150" width="2.5703125" style="19" customWidth="1"/>
    <col min="14151" max="14151" width="3" style="19" bestFit="1" customWidth="1"/>
    <col min="14152" max="14179" width="5.7109375" style="19" customWidth="1"/>
    <col min="14180" max="14255" width="1.7109375" style="19" customWidth="1"/>
    <col min="14256" max="14336" width="1.7109375" style="19"/>
    <col min="14337" max="14393" width="1.7109375" style="19" customWidth="1"/>
    <col min="14394" max="14394" width="2.85546875" style="19" customWidth="1"/>
    <col min="14395" max="14395" width="2.140625" style="19" customWidth="1"/>
    <col min="14396" max="14396" width="2.85546875" style="19" customWidth="1"/>
    <col min="14397" max="14400" width="1.7109375" style="19" customWidth="1"/>
    <col min="14401" max="14401" width="3.42578125" style="19" bestFit="1" customWidth="1"/>
    <col min="14402" max="14402" width="2.28515625" style="19" customWidth="1"/>
    <col min="14403" max="14403" width="2.7109375" style="19" bestFit="1" customWidth="1"/>
    <col min="14404" max="14404" width="2.42578125" style="19" bestFit="1" customWidth="1"/>
    <col min="14405" max="14405" width="2.28515625" style="19" customWidth="1"/>
    <col min="14406" max="14406" width="2.5703125" style="19" customWidth="1"/>
    <col min="14407" max="14407" width="3" style="19" bestFit="1" customWidth="1"/>
    <col min="14408" max="14435" width="5.7109375" style="19" customWidth="1"/>
    <col min="14436" max="14511" width="1.7109375" style="19" customWidth="1"/>
    <col min="14512" max="14592" width="1.7109375" style="19"/>
    <col min="14593" max="14649" width="1.7109375" style="19" customWidth="1"/>
    <col min="14650" max="14650" width="2.85546875" style="19" customWidth="1"/>
    <col min="14651" max="14651" width="2.140625" style="19" customWidth="1"/>
    <col min="14652" max="14652" width="2.85546875" style="19" customWidth="1"/>
    <col min="14653" max="14656" width="1.7109375" style="19" customWidth="1"/>
    <col min="14657" max="14657" width="3.42578125" style="19" bestFit="1" customWidth="1"/>
    <col min="14658" max="14658" width="2.28515625" style="19" customWidth="1"/>
    <col min="14659" max="14659" width="2.7109375" style="19" bestFit="1" customWidth="1"/>
    <col min="14660" max="14660" width="2.42578125" style="19" bestFit="1" customWidth="1"/>
    <col min="14661" max="14661" width="2.28515625" style="19" customWidth="1"/>
    <col min="14662" max="14662" width="2.5703125" style="19" customWidth="1"/>
    <col min="14663" max="14663" width="3" style="19" bestFit="1" customWidth="1"/>
    <col min="14664" max="14691" width="5.7109375" style="19" customWidth="1"/>
    <col min="14692" max="14767" width="1.7109375" style="19" customWidth="1"/>
    <col min="14768" max="14848" width="1.7109375" style="19"/>
    <col min="14849" max="14905" width="1.7109375" style="19" customWidth="1"/>
    <col min="14906" max="14906" width="2.85546875" style="19" customWidth="1"/>
    <col min="14907" max="14907" width="2.140625" style="19" customWidth="1"/>
    <col min="14908" max="14908" width="2.85546875" style="19" customWidth="1"/>
    <col min="14909" max="14912" width="1.7109375" style="19" customWidth="1"/>
    <col min="14913" max="14913" width="3.42578125" style="19" bestFit="1" customWidth="1"/>
    <col min="14914" max="14914" width="2.28515625" style="19" customWidth="1"/>
    <col min="14915" max="14915" width="2.7109375" style="19" bestFit="1" customWidth="1"/>
    <col min="14916" max="14916" width="2.42578125" style="19" bestFit="1" customWidth="1"/>
    <col min="14917" max="14917" width="2.28515625" style="19" customWidth="1"/>
    <col min="14918" max="14918" width="2.5703125" style="19" customWidth="1"/>
    <col min="14919" max="14919" width="3" style="19" bestFit="1" customWidth="1"/>
    <col min="14920" max="14947" width="5.7109375" style="19" customWidth="1"/>
    <col min="14948" max="15023" width="1.7109375" style="19" customWidth="1"/>
    <col min="15024" max="15104" width="1.7109375" style="19"/>
    <col min="15105" max="15161" width="1.7109375" style="19" customWidth="1"/>
    <col min="15162" max="15162" width="2.85546875" style="19" customWidth="1"/>
    <col min="15163" max="15163" width="2.140625" style="19" customWidth="1"/>
    <col min="15164" max="15164" width="2.85546875" style="19" customWidth="1"/>
    <col min="15165" max="15168" width="1.7109375" style="19" customWidth="1"/>
    <col min="15169" max="15169" width="3.42578125" style="19" bestFit="1" customWidth="1"/>
    <col min="15170" max="15170" width="2.28515625" style="19" customWidth="1"/>
    <col min="15171" max="15171" width="2.7109375" style="19" bestFit="1" customWidth="1"/>
    <col min="15172" max="15172" width="2.42578125" style="19" bestFit="1" customWidth="1"/>
    <col min="15173" max="15173" width="2.28515625" style="19" customWidth="1"/>
    <col min="15174" max="15174" width="2.5703125" style="19" customWidth="1"/>
    <col min="15175" max="15175" width="3" style="19" bestFit="1" customWidth="1"/>
    <col min="15176" max="15203" width="5.7109375" style="19" customWidth="1"/>
    <col min="15204" max="15279" width="1.7109375" style="19" customWidth="1"/>
    <col min="15280" max="15360" width="1.7109375" style="19"/>
    <col min="15361" max="15417" width="1.7109375" style="19" customWidth="1"/>
    <col min="15418" max="15418" width="2.85546875" style="19" customWidth="1"/>
    <col min="15419" max="15419" width="2.140625" style="19" customWidth="1"/>
    <col min="15420" max="15420" width="2.85546875" style="19" customWidth="1"/>
    <col min="15421" max="15424" width="1.7109375" style="19" customWidth="1"/>
    <col min="15425" max="15425" width="3.42578125" style="19" bestFit="1" customWidth="1"/>
    <col min="15426" max="15426" width="2.28515625" style="19" customWidth="1"/>
    <col min="15427" max="15427" width="2.7109375" style="19" bestFit="1" customWidth="1"/>
    <col min="15428" max="15428" width="2.42578125" style="19" bestFit="1" customWidth="1"/>
    <col min="15429" max="15429" width="2.28515625" style="19" customWidth="1"/>
    <col min="15430" max="15430" width="2.5703125" style="19" customWidth="1"/>
    <col min="15431" max="15431" width="3" style="19" bestFit="1" customWidth="1"/>
    <col min="15432" max="15459" width="5.7109375" style="19" customWidth="1"/>
    <col min="15460" max="15535" width="1.7109375" style="19" customWidth="1"/>
    <col min="15536" max="15616" width="1.7109375" style="19"/>
    <col min="15617" max="15673" width="1.7109375" style="19" customWidth="1"/>
    <col min="15674" max="15674" width="2.85546875" style="19" customWidth="1"/>
    <col min="15675" max="15675" width="2.140625" style="19" customWidth="1"/>
    <col min="15676" max="15676" width="2.85546875" style="19" customWidth="1"/>
    <col min="15677" max="15680" width="1.7109375" style="19" customWidth="1"/>
    <col min="15681" max="15681" width="3.42578125" style="19" bestFit="1" customWidth="1"/>
    <col min="15682" max="15682" width="2.28515625" style="19" customWidth="1"/>
    <col min="15683" max="15683" width="2.7109375" style="19" bestFit="1" customWidth="1"/>
    <col min="15684" max="15684" width="2.42578125" style="19" bestFit="1" customWidth="1"/>
    <col min="15685" max="15685" width="2.28515625" style="19" customWidth="1"/>
    <col min="15686" max="15686" width="2.5703125" style="19" customWidth="1"/>
    <col min="15687" max="15687" width="3" style="19" bestFit="1" customWidth="1"/>
    <col min="15688" max="15715" width="5.7109375" style="19" customWidth="1"/>
    <col min="15716" max="15791" width="1.7109375" style="19" customWidth="1"/>
    <col min="15792" max="15872" width="1.7109375" style="19"/>
    <col min="15873" max="15929" width="1.7109375" style="19" customWidth="1"/>
    <col min="15930" max="15930" width="2.85546875" style="19" customWidth="1"/>
    <col min="15931" max="15931" width="2.140625" style="19" customWidth="1"/>
    <col min="15932" max="15932" width="2.85546875" style="19" customWidth="1"/>
    <col min="15933" max="15936" width="1.7109375" style="19" customWidth="1"/>
    <col min="15937" max="15937" width="3.42578125" style="19" bestFit="1" customWidth="1"/>
    <col min="15938" max="15938" width="2.28515625" style="19" customWidth="1"/>
    <col min="15939" max="15939" width="2.7109375" style="19" bestFit="1" customWidth="1"/>
    <col min="15940" max="15940" width="2.42578125" style="19" bestFit="1" customWidth="1"/>
    <col min="15941" max="15941" width="2.28515625" style="19" customWidth="1"/>
    <col min="15942" max="15942" width="2.5703125" style="19" customWidth="1"/>
    <col min="15943" max="15943" width="3" style="19" bestFit="1" customWidth="1"/>
    <col min="15944" max="15971" width="5.7109375" style="19" customWidth="1"/>
    <col min="15972" max="16047" width="1.7109375" style="19" customWidth="1"/>
    <col min="16048" max="16128" width="1.7109375" style="19"/>
    <col min="16129" max="16185" width="1.7109375" style="19" customWidth="1"/>
    <col min="16186" max="16186" width="2.85546875" style="19" customWidth="1"/>
    <col min="16187" max="16187" width="2.140625" style="19" customWidth="1"/>
    <col min="16188" max="16188" width="2.85546875" style="19" customWidth="1"/>
    <col min="16189" max="16192" width="1.7109375" style="19" customWidth="1"/>
    <col min="16193" max="16193" width="3.42578125" style="19" bestFit="1" customWidth="1"/>
    <col min="16194" max="16194" width="2.28515625" style="19" customWidth="1"/>
    <col min="16195" max="16195" width="2.7109375" style="19" bestFit="1" customWidth="1"/>
    <col min="16196" max="16196" width="2.42578125" style="19" bestFit="1" customWidth="1"/>
    <col min="16197" max="16197" width="2.28515625" style="19" customWidth="1"/>
    <col min="16198" max="16198" width="2.5703125" style="19" customWidth="1"/>
    <col min="16199" max="16199" width="3" style="19" bestFit="1" customWidth="1"/>
    <col min="16200" max="16227" width="5.7109375" style="19" customWidth="1"/>
    <col min="16228" max="16303" width="1.7109375" style="19" customWidth="1"/>
    <col min="16304" max="16384" width="1.7109375" style="19"/>
  </cols>
  <sheetData>
    <row r="1" spans="1:175" s="2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  <c r="BY1" s="5"/>
      <c r="BZ1" s="5"/>
      <c r="CA1" s="5"/>
      <c r="CB1" s="5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75" s="12" customFormat="1" ht="11.25" customHeight="1" x14ac:dyDescent="0.5">
      <c r="A2" s="1"/>
      <c r="B2" s="182" t="s">
        <v>23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75" s="18" customFormat="1" ht="11.25" customHeight="1" x14ac:dyDescent="0.2">
      <c r="A3" s="1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4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75" s="18" customFormat="1" ht="11.2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75" s="18" customFormat="1" ht="15" x14ac:dyDescent="0.2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4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75" ht="11.25" customHeight="1" x14ac:dyDescent="0.2"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</row>
    <row r="7" spans="1:175" ht="11.25" customHeight="1" x14ac:dyDescent="0.2">
      <c r="O7" s="93" t="s">
        <v>88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</row>
    <row r="8" spans="1:175" ht="11.25" customHeight="1" x14ac:dyDescent="0.2"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</row>
    <row r="9" spans="1:175" ht="4.5" customHeight="1" x14ac:dyDescent="0.2"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</row>
    <row r="10" spans="1:175" x14ac:dyDescent="0.2"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</row>
    <row r="11" spans="1:175" ht="9" customHeight="1" x14ac:dyDescent="0.2">
      <c r="BD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4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</row>
    <row r="12" spans="1:175" ht="6" customHeight="1" thickBot="1" x14ac:dyDescent="0.25"/>
    <row r="13" spans="1:175" ht="15.75" x14ac:dyDescent="0.25">
      <c r="M13" s="270" t="s">
        <v>0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2"/>
    </row>
    <row r="14" spans="1:175" ht="15" x14ac:dyDescent="0.2">
      <c r="M14" s="187"/>
      <c r="N14" s="188"/>
      <c r="O14" s="189" t="s">
        <v>102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0"/>
      <c r="AT14" s="26"/>
    </row>
    <row r="15" spans="1:175" ht="15" x14ac:dyDescent="0.2">
      <c r="M15" s="187"/>
      <c r="N15" s="188"/>
      <c r="O15" s="189" t="s">
        <v>103</v>
      </c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0"/>
      <c r="AT15" s="26"/>
    </row>
    <row r="16" spans="1:175" ht="15" x14ac:dyDescent="0.2">
      <c r="M16" s="187"/>
      <c r="N16" s="188"/>
      <c r="O16" s="189" t="s">
        <v>92</v>
      </c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26"/>
    </row>
    <row r="17" spans="2:175" ht="15.75" thickBot="1" x14ac:dyDescent="0.25">
      <c r="M17" s="198"/>
      <c r="N17" s="199"/>
      <c r="O17" s="200" t="s">
        <v>93</v>
      </c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1"/>
      <c r="AT17" s="26"/>
    </row>
    <row r="18" spans="2:175" ht="15" x14ac:dyDescent="0.2">
      <c r="M18" s="188"/>
      <c r="N18" s="188"/>
      <c r="O18" s="273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26"/>
    </row>
    <row r="20" spans="2:175" x14ac:dyDescent="0.2">
      <c r="B20" s="27" t="s">
        <v>5</v>
      </c>
    </row>
    <row r="21" spans="2:175" ht="6" customHeight="1" thickBot="1" x14ac:dyDescent="0.25"/>
    <row r="22" spans="2:175" s="34" customFormat="1" ht="16.5" customHeight="1" thickBot="1" x14ac:dyDescent="0.25">
      <c r="B22" s="191" t="s">
        <v>6</v>
      </c>
      <c r="C22" s="192"/>
      <c r="D22" s="193" t="s">
        <v>7</v>
      </c>
      <c r="E22" s="194"/>
      <c r="F22" s="194"/>
      <c r="G22" s="194"/>
      <c r="H22" s="194"/>
      <c r="I22" s="195"/>
      <c r="J22" s="193" t="s">
        <v>8</v>
      </c>
      <c r="K22" s="194"/>
      <c r="L22" s="194"/>
      <c r="M22" s="194"/>
      <c r="N22" s="195"/>
      <c r="O22" s="193" t="s">
        <v>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5"/>
      <c r="AW22" s="193" t="s">
        <v>10</v>
      </c>
      <c r="AX22" s="194"/>
      <c r="AY22" s="194"/>
      <c r="AZ22" s="194"/>
      <c r="BA22" s="195"/>
      <c r="BB22" s="196" t="s">
        <v>50</v>
      </c>
      <c r="BC22" s="197"/>
      <c r="BD22" s="28"/>
      <c r="BE22" s="29"/>
      <c r="BF22" s="30" t="s">
        <v>11</v>
      </c>
      <c r="BG22" s="31"/>
      <c r="BH22" s="31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</row>
    <row r="23" spans="2:175" s="34" customFormat="1" ht="18" customHeight="1" thickBot="1" x14ac:dyDescent="0.3">
      <c r="B23" s="209">
        <v>1</v>
      </c>
      <c r="C23" s="210"/>
      <c r="D23" s="274" t="s">
        <v>81</v>
      </c>
      <c r="E23" s="212"/>
      <c r="F23" s="212"/>
      <c r="G23" s="212"/>
      <c r="H23" s="212"/>
      <c r="I23" s="213"/>
      <c r="J23" s="214">
        <v>0.72222222222222221</v>
      </c>
      <c r="K23" s="214"/>
      <c r="L23" s="214"/>
      <c r="M23" s="214"/>
      <c r="N23" s="215"/>
      <c r="O23" s="275" t="str">
        <f>O14</f>
        <v>VFL Bochum</v>
      </c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35" t="s">
        <v>12</v>
      </c>
      <c r="AF23" s="277" t="str">
        <f>O15</f>
        <v>Rot-Weiss Essen</v>
      </c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8"/>
      <c r="AW23" s="219"/>
      <c r="AX23" s="202"/>
      <c r="AY23" s="35" t="s">
        <v>13</v>
      </c>
      <c r="AZ23" s="202"/>
      <c r="BA23" s="203"/>
      <c r="BB23" s="204" t="s">
        <v>51</v>
      </c>
      <c r="BC23" s="205"/>
      <c r="BD23" s="28"/>
      <c r="BE23" s="29"/>
      <c r="BF23" s="37" t="str">
        <f>IF(ISBLANK(AW23),"0",IF(AW23&gt;AZ23,3,IF(AW23=AZ23,1,0)))</f>
        <v>0</v>
      </c>
      <c r="BG23" s="37" t="s">
        <v>13</v>
      </c>
      <c r="BH23" s="37" t="str">
        <f>IF(ISBLANK(AZ23),"0",IF(AZ23&gt;AW23,3,IF(AZ23=AW23,1,0)))</f>
        <v>0</v>
      </c>
      <c r="BI23" s="29"/>
      <c r="BJ23" s="29"/>
      <c r="BK23" s="29"/>
      <c r="BL23" s="29"/>
      <c r="BM23" s="38" t="str">
        <f>$O$16</f>
        <v>FC Bayern München</v>
      </c>
      <c r="BN23" s="39">
        <f>COUNT($BF$25,$BH$27,$BH$33)</f>
        <v>3</v>
      </c>
      <c r="BO23" s="39">
        <f>SUM($BF$25+$BH$27+$BH$33)</f>
        <v>4</v>
      </c>
      <c r="BP23" s="39">
        <f>SUM($AW$25+$AZ$27+$AZ$33)</f>
        <v>5</v>
      </c>
      <c r="BQ23" s="40" t="s">
        <v>13</v>
      </c>
      <c r="BR23" s="39">
        <f>SUM($AZ$25+$AW$27+$AW$33)</f>
        <v>4</v>
      </c>
      <c r="BS23" s="39">
        <f>SUM(BP23-BR23)</f>
        <v>1</v>
      </c>
      <c r="BT23" s="29"/>
      <c r="BU23" s="29" t="str">
        <f>IF(BV23&gt;0,"Mannschaften gleich!",BM23)</f>
        <v>FC Bayern München</v>
      </c>
      <c r="BV23" s="32">
        <f>IF(AND(BO23=BO24,BS23=BS24,BP23=BP24),1,0)</f>
        <v>0</v>
      </c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</row>
    <row r="24" spans="2:175" s="34" customFormat="1" ht="18" customHeight="1" thickBot="1" x14ac:dyDescent="0.3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8"/>
      <c r="BD24" s="28"/>
      <c r="BE24" s="29"/>
      <c r="BF24" s="37"/>
      <c r="BG24" s="37"/>
      <c r="BH24" s="37"/>
      <c r="BI24" s="29"/>
      <c r="BJ24" s="29"/>
      <c r="BK24" s="29"/>
      <c r="BL24" s="29"/>
      <c r="BM24" s="38" t="str">
        <f>$O$14</f>
        <v>VFL Bochum</v>
      </c>
      <c r="BN24" s="39">
        <f>COUNT($BF$23,$BF$27,$BH$31)</f>
        <v>2</v>
      </c>
      <c r="BO24" s="39">
        <f>SUM($BF$23+$BF$27+$BH$31)</f>
        <v>4</v>
      </c>
      <c r="BP24" s="39">
        <f>SUM($AW$23+$AW$27+$AZ$31)</f>
        <v>4</v>
      </c>
      <c r="BQ24" s="40" t="s">
        <v>13</v>
      </c>
      <c r="BR24" s="39">
        <f>SUM($AZ$23+$AZ$27+$AW$31)</f>
        <v>2</v>
      </c>
      <c r="BS24" s="39">
        <f>SUM(BP24-BR24)</f>
        <v>2</v>
      </c>
      <c r="BT24" s="29"/>
      <c r="BU24" s="29" t="str">
        <f>IF((BV24+BW24)&gt;0,"Mannschaften gleich!",BM24)</f>
        <v>VFL Bochum</v>
      </c>
      <c r="BV24" s="32">
        <f>IF(AND(BO24=BO25,BS24=BS25,BP24=BP25),1,0)</f>
        <v>0</v>
      </c>
      <c r="BW24" s="32">
        <f>IF(AND(BO23=BO24,BS23=BS24,BP23=BP24),1,0)</f>
        <v>0</v>
      </c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</row>
    <row r="25" spans="2:175" s="34" customFormat="1" ht="18" customHeight="1" thickBot="1" x14ac:dyDescent="0.3">
      <c r="B25" s="209">
        <v>2</v>
      </c>
      <c r="C25" s="210"/>
      <c r="D25" s="274" t="s">
        <v>80</v>
      </c>
      <c r="E25" s="212"/>
      <c r="F25" s="212"/>
      <c r="G25" s="212"/>
      <c r="H25" s="212"/>
      <c r="I25" s="213"/>
      <c r="J25" s="214">
        <v>0.66875000000000007</v>
      </c>
      <c r="K25" s="214"/>
      <c r="L25" s="214"/>
      <c r="M25" s="214"/>
      <c r="N25" s="215"/>
      <c r="O25" s="275" t="str">
        <f>O16</f>
        <v>FC Bayern München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35" t="s">
        <v>12</v>
      </c>
      <c r="AF25" s="277" t="str">
        <f>O17</f>
        <v>Admira Wacker Wien (AU)</v>
      </c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8"/>
      <c r="AW25" s="219">
        <v>4</v>
      </c>
      <c r="AX25" s="202"/>
      <c r="AY25" s="35" t="s">
        <v>13</v>
      </c>
      <c r="AZ25" s="202">
        <v>2</v>
      </c>
      <c r="BA25" s="203"/>
      <c r="BB25" s="204" t="s">
        <v>51</v>
      </c>
      <c r="BC25" s="205"/>
      <c r="BD25" s="28"/>
      <c r="BE25" s="29"/>
      <c r="BF25" s="37">
        <f>IF(ISBLANK(AW25),"0",IF(AW25&gt;AZ25,3,IF(AW25=AZ25,1,0)))</f>
        <v>3</v>
      </c>
      <c r="BG25" s="37" t="s">
        <v>13</v>
      </c>
      <c r="BH25" s="37">
        <f>IF(ISBLANK(AZ25),"0",IF(AZ25&gt;AW25,3,IF(AZ25=AW25,1,0)))</f>
        <v>0</v>
      </c>
      <c r="BI25" s="29"/>
      <c r="BJ25" s="29"/>
      <c r="BK25" s="29"/>
      <c r="BL25" s="29"/>
      <c r="BM25" s="38" t="str">
        <f>$O$17</f>
        <v>Admira Wacker Wien (AU)</v>
      </c>
      <c r="BN25" s="39">
        <f>COUNT($BH$25,$BH$29,$BF$31)</f>
        <v>3</v>
      </c>
      <c r="BO25" s="39">
        <f>SUM($BH$25+$BH$29+$BF$31)</f>
        <v>0</v>
      </c>
      <c r="BP25" s="39">
        <f>SUM($AZ$25+$AZ$29+$AW$31)</f>
        <v>3</v>
      </c>
      <c r="BQ25" s="40" t="s">
        <v>13</v>
      </c>
      <c r="BR25" s="39">
        <f>SUM($AW$25+$AW$29+$AZ$31)</f>
        <v>11</v>
      </c>
      <c r="BS25" s="39">
        <f>SUM(BP25-BR25)</f>
        <v>-8</v>
      </c>
      <c r="BT25" s="29"/>
      <c r="BU25" s="29" t="str">
        <f>IF((BV25+BW25)&gt;0,"Mannschaften gleich!",BM25)</f>
        <v>Admira Wacker Wien (AU)</v>
      </c>
      <c r="BV25" s="32">
        <f>IF(AND(BO25=BO26,BS25=BS26,BP25=BP26),1,0)</f>
        <v>0</v>
      </c>
      <c r="BW25" s="32">
        <f>IF(AND(BO24=BO25,BS24=BS25,BP24=BP25),1,0)</f>
        <v>0</v>
      </c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</row>
    <row r="26" spans="2:175" s="34" customFormat="1" ht="18" customHeight="1" thickBot="1" x14ac:dyDescent="0.3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8"/>
      <c r="BD26" s="28"/>
      <c r="BE26" s="29"/>
      <c r="BF26" s="37"/>
      <c r="BG26" s="37"/>
      <c r="BH26" s="37"/>
      <c r="BI26" s="29"/>
      <c r="BJ26" s="29"/>
      <c r="BK26" s="29"/>
      <c r="BL26" s="29"/>
      <c r="BM26" s="38" t="str">
        <f>$O$15</f>
        <v>Rot-Weiss Essen</v>
      </c>
      <c r="BN26" s="39">
        <f>COUNT($BH$23,$BF$29,$BF$33)</f>
        <v>2</v>
      </c>
      <c r="BO26" s="39">
        <f>SUM($BH$23+$BF$29+$BF$33)</f>
        <v>6</v>
      </c>
      <c r="BP26" s="39">
        <f>SUM($AZ$23+$AW$29+$AW$33)</f>
        <v>5</v>
      </c>
      <c r="BQ26" s="40" t="s">
        <v>13</v>
      </c>
      <c r="BR26" s="39">
        <f>SUM($AW$23+$AZ$29+$AZ$33)</f>
        <v>0</v>
      </c>
      <c r="BS26" s="39">
        <f>SUM(BP26-BR26)</f>
        <v>5</v>
      </c>
      <c r="BT26" s="29"/>
      <c r="BU26" s="29" t="str">
        <f>IF((BV26+BW26)&gt;0,"Mannschaften gleich!",BM26)</f>
        <v>Rot-Weiss Essen</v>
      </c>
      <c r="BV26" s="32"/>
      <c r="BW26" s="32">
        <f>IF(AND(BO25=BO26,BS25=BS26,BP25=BP26),1,0)</f>
        <v>0</v>
      </c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</row>
    <row r="27" spans="2:175" s="34" customFormat="1" ht="18" customHeight="1" thickBot="1" x14ac:dyDescent="0.3">
      <c r="B27" s="209">
        <v>3</v>
      </c>
      <c r="C27" s="210"/>
      <c r="D27" s="211">
        <v>1</v>
      </c>
      <c r="E27" s="212"/>
      <c r="F27" s="212"/>
      <c r="G27" s="212"/>
      <c r="H27" s="212"/>
      <c r="I27" s="213"/>
      <c r="J27" s="225">
        <v>0.40763888888888888</v>
      </c>
      <c r="K27" s="225"/>
      <c r="L27" s="225"/>
      <c r="M27" s="225"/>
      <c r="N27" s="226"/>
      <c r="O27" s="275" t="str">
        <f>O14</f>
        <v>VFL Bochum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35" t="s">
        <v>12</v>
      </c>
      <c r="AF27" s="277" t="str">
        <f>O16</f>
        <v>FC Bayern München</v>
      </c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8"/>
      <c r="AW27" s="219">
        <v>1</v>
      </c>
      <c r="AX27" s="202"/>
      <c r="AY27" s="35" t="s">
        <v>13</v>
      </c>
      <c r="AZ27" s="202">
        <v>1</v>
      </c>
      <c r="BA27" s="203"/>
      <c r="BB27" s="219" t="s">
        <v>52</v>
      </c>
      <c r="BC27" s="227"/>
      <c r="BD27" s="28"/>
      <c r="BE27" s="29"/>
      <c r="BF27" s="37">
        <f>IF(ISBLANK(AW27),"0",IF(AW27&gt;AZ27,3,IF(AW27=AZ27,1,0)))</f>
        <v>1</v>
      </c>
      <c r="BG27" s="37" t="s">
        <v>13</v>
      </c>
      <c r="BH27" s="37">
        <f>IF(ISBLANK(AZ27),"0",IF(AZ27&gt;AW27,3,IF(AZ27=AW27,1,0)))</f>
        <v>1</v>
      </c>
      <c r="BI27" s="29"/>
      <c r="BJ27" s="29"/>
      <c r="BK27" s="29"/>
      <c r="BL27" s="29"/>
      <c r="BM27" s="32"/>
      <c r="BN27" s="32"/>
      <c r="BO27" s="32"/>
      <c r="BP27" s="32"/>
      <c r="BQ27" s="32"/>
      <c r="BR27" s="32"/>
      <c r="BS27" s="32"/>
      <c r="BT27" s="29"/>
      <c r="BU27" s="29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</row>
    <row r="28" spans="2:175" s="34" customFormat="1" ht="18" customHeight="1" thickBot="1" x14ac:dyDescent="0.3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1"/>
      <c r="BD28" s="28"/>
      <c r="BE28" s="29"/>
      <c r="BF28" s="37"/>
      <c r="BG28" s="37"/>
      <c r="BH28" s="37"/>
      <c r="BI28" s="29"/>
      <c r="BJ28" s="29"/>
      <c r="BK28" s="29"/>
      <c r="BL28" s="29"/>
      <c r="BM28" s="32"/>
      <c r="BN28" s="32"/>
      <c r="BO28" s="32"/>
      <c r="BP28" s="32"/>
      <c r="BQ28" s="32"/>
      <c r="BR28" s="32"/>
      <c r="BS28" s="32"/>
      <c r="BT28" s="29"/>
      <c r="BU28" s="29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</row>
    <row r="29" spans="2:175" s="34" customFormat="1" ht="18" customHeight="1" thickBot="1" x14ac:dyDescent="0.3">
      <c r="B29" s="209">
        <v>4</v>
      </c>
      <c r="C29" s="210"/>
      <c r="D29" s="211">
        <v>2</v>
      </c>
      <c r="E29" s="212"/>
      <c r="F29" s="212"/>
      <c r="G29" s="212"/>
      <c r="H29" s="212"/>
      <c r="I29" s="213"/>
      <c r="J29" s="225">
        <v>0.40763888888888888</v>
      </c>
      <c r="K29" s="225"/>
      <c r="L29" s="225"/>
      <c r="M29" s="225"/>
      <c r="N29" s="226"/>
      <c r="O29" s="275" t="str">
        <f>O15</f>
        <v>Rot-Weiss Essen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35" t="s">
        <v>12</v>
      </c>
      <c r="AF29" s="277" t="str">
        <f>O17</f>
        <v>Admira Wacker Wien (AU)</v>
      </c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8"/>
      <c r="AW29" s="219">
        <v>4</v>
      </c>
      <c r="AX29" s="202"/>
      <c r="AY29" s="35" t="s">
        <v>13</v>
      </c>
      <c r="AZ29" s="202">
        <v>0</v>
      </c>
      <c r="BA29" s="203"/>
      <c r="BB29" s="219" t="s">
        <v>52</v>
      </c>
      <c r="BC29" s="227"/>
      <c r="BD29" s="28"/>
      <c r="BE29" s="29"/>
      <c r="BF29" s="37">
        <f>IF(ISBLANK(AW29),"0",IF(AW29&gt;AZ29,3,IF(AW29=AZ29,1,0)))</f>
        <v>3</v>
      </c>
      <c r="BG29" s="37" t="s">
        <v>13</v>
      </c>
      <c r="BH29" s="37">
        <f>IF(ISBLANK(AZ29),"0",IF(AZ29&gt;AW29,3,IF(AZ29=AW29,1,0)))</f>
        <v>0</v>
      </c>
      <c r="BI29" s="29"/>
      <c r="BJ29" s="29"/>
      <c r="BK29" s="29"/>
      <c r="BL29" s="29"/>
      <c r="BM29" s="32"/>
      <c r="BN29" s="32"/>
      <c r="BO29" s="32"/>
      <c r="BP29" s="32"/>
      <c r="BQ29" s="32"/>
      <c r="BR29" s="32"/>
      <c r="BS29" s="32"/>
      <c r="BT29" s="29"/>
      <c r="BU29" s="29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</row>
    <row r="30" spans="2:175" s="34" customFormat="1" ht="18" customHeight="1" thickBot="1" x14ac:dyDescent="0.2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8"/>
      <c r="BD30" s="28"/>
      <c r="BE30" s="29"/>
      <c r="BF30" s="37"/>
      <c r="BG30" s="37"/>
      <c r="BH30" s="37"/>
      <c r="BI30" s="29"/>
      <c r="BJ30" s="29"/>
      <c r="BK30" s="21"/>
      <c r="BL30" s="21"/>
      <c r="BM30" s="21"/>
      <c r="BN30" s="21"/>
      <c r="BO30" s="21"/>
      <c r="BP30" s="21"/>
      <c r="BQ30" s="21"/>
      <c r="BR30" s="21"/>
      <c r="BS30" s="21"/>
      <c r="BT30" s="29"/>
      <c r="BU30" s="29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</row>
    <row r="31" spans="2:175" s="34" customFormat="1" ht="18" customHeight="1" thickBot="1" x14ac:dyDescent="0.25">
      <c r="B31" s="209">
        <v>5</v>
      </c>
      <c r="C31" s="210"/>
      <c r="D31" s="211">
        <v>1</v>
      </c>
      <c r="E31" s="212"/>
      <c r="F31" s="212"/>
      <c r="G31" s="212"/>
      <c r="H31" s="212"/>
      <c r="I31" s="213"/>
      <c r="J31" s="225">
        <v>0.4548611111111111</v>
      </c>
      <c r="K31" s="225"/>
      <c r="L31" s="225"/>
      <c r="M31" s="225"/>
      <c r="N31" s="226"/>
      <c r="O31" s="275" t="str">
        <f>O17</f>
        <v>Admira Wacker Wien (AU)</v>
      </c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35" t="s">
        <v>12</v>
      </c>
      <c r="AF31" s="277" t="str">
        <f>O14</f>
        <v>VFL Bochum</v>
      </c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8"/>
      <c r="AW31" s="219">
        <v>1</v>
      </c>
      <c r="AX31" s="202"/>
      <c r="AY31" s="35" t="s">
        <v>13</v>
      </c>
      <c r="AZ31" s="202">
        <v>3</v>
      </c>
      <c r="BA31" s="203"/>
      <c r="BB31" s="219" t="s">
        <v>52</v>
      </c>
      <c r="BC31" s="227"/>
      <c r="BD31" s="28"/>
      <c r="BE31" s="29"/>
      <c r="BF31" s="37">
        <f>IF(ISBLANK(AW31),"0",IF(AW31&gt;AZ31,3,IF(AW31=AZ31,1,0)))</f>
        <v>0</v>
      </c>
      <c r="BG31" s="37" t="s">
        <v>13</v>
      </c>
      <c r="BH31" s="37">
        <f>IF(ISBLANK(AZ31),"0",IF(AZ31&gt;AW31,3,IF(AZ31=AW31,1,0)))</f>
        <v>3</v>
      </c>
      <c r="BI31" s="29"/>
      <c r="BJ31" s="29"/>
      <c r="BK31" s="21"/>
      <c r="BL31" s="21"/>
      <c r="BM31" s="21"/>
      <c r="BN31" s="21"/>
      <c r="BO31" s="21"/>
      <c r="BP31" s="21"/>
      <c r="BQ31" s="21"/>
      <c r="BR31" s="21"/>
      <c r="BS31" s="21"/>
      <c r="BT31" s="29"/>
      <c r="BU31" s="2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</row>
    <row r="32" spans="2:175" s="34" customFormat="1" ht="18" customHeight="1" thickBot="1" x14ac:dyDescent="0.3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8"/>
      <c r="BD32" s="41"/>
      <c r="BE32" s="29"/>
      <c r="BF32" s="37"/>
      <c r="BG32" s="37"/>
      <c r="BH32" s="37"/>
      <c r="BI32" s="29"/>
      <c r="BJ32" s="29"/>
      <c r="BK32" s="42"/>
      <c r="BL32" s="42"/>
      <c r="BM32" s="32"/>
      <c r="BN32" s="32"/>
      <c r="BO32" s="32"/>
      <c r="BP32" s="32"/>
      <c r="BQ32" s="32"/>
      <c r="BR32" s="32"/>
      <c r="BS32" s="39"/>
      <c r="BT32" s="29"/>
      <c r="BU32" s="2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</row>
    <row r="33" spans="2:175" s="34" customFormat="1" ht="18" customHeight="1" thickBot="1" x14ac:dyDescent="0.3">
      <c r="B33" s="209">
        <v>6</v>
      </c>
      <c r="C33" s="210"/>
      <c r="D33" s="211">
        <v>2</v>
      </c>
      <c r="E33" s="212"/>
      <c r="F33" s="212"/>
      <c r="G33" s="212"/>
      <c r="H33" s="212"/>
      <c r="I33" s="213"/>
      <c r="J33" s="225">
        <v>0.4548611111111111</v>
      </c>
      <c r="K33" s="225"/>
      <c r="L33" s="225"/>
      <c r="M33" s="225"/>
      <c r="N33" s="226"/>
      <c r="O33" s="275" t="str">
        <f>O15</f>
        <v>Rot-Weiss Essen</v>
      </c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35" t="s">
        <v>12</v>
      </c>
      <c r="AF33" s="277" t="str">
        <f>O16</f>
        <v>FC Bayern München</v>
      </c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8"/>
      <c r="AW33" s="219">
        <v>1</v>
      </c>
      <c r="AX33" s="202"/>
      <c r="AY33" s="35" t="s">
        <v>13</v>
      </c>
      <c r="AZ33" s="202">
        <v>0</v>
      </c>
      <c r="BA33" s="203"/>
      <c r="BB33" s="219" t="s">
        <v>52</v>
      </c>
      <c r="BC33" s="227"/>
      <c r="BD33" s="41"/>
      <c r="BE33" s="29"/>
      <c r="BF33" s="37">
        <f>IF(ISBLANK(AW33),"0",IF(AW33&gt;AZ33,3,IF(AW33=AZ33,1,0)))</f>
        <v>3</v>
      </c>
      <c r="BG33" s="37" t="s">
        <v>13</v>
      </c>
      <c r="BH33" s="37">
        <f>IF(ISBLANK(AZ33),"0",IF(AZ33&gt;AW33,3,IF(AZ33=AW33,1,0)))</f>
        <v>0</v>
      </c>
      <c r="BI33" s="29"/>
      <c r="BJ33" s="29"/>
      <c r="BK33" s="42"/>
      <c r="BL33" s="42"/>
      <c r="BM33" s="32"/>
      <c r="BN33" s="32"/>
      <c r="BO33" s="32"/>
      <c r="BP33" s="32"/>
      <c r="BQ33" s="32"/>
      <c r="BR33" s="32"/>
      <c r="BS33" s="39"/>
      <c r="BT33" s="29"/>
      <c r="BU33" s="2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</row>
    <row r="34" spans="2:175" s="34" customFormat="1" ht="18" customHeight="1" x14ac:dyDescent="0.25">
      <c r="B34" s="283"/>
      <c r="C34" s="283"/>
      <c r="D34" s="284"/>
      <c r="E34" s="284"/>
      <c r="F34" s="284"/>
      <c r="G34" s="284"/>
      <c r="H34" s="284"/>
      <c r="I34" s="284"/>
      <c r="J34" s="285"/>
      <c r="K34" s="285"/>
      <c r="L34" s="285"/>
      <c r="M34" s="285"/>
      <c r="N34" s="285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47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2"/>
      <c r="AX34" s="282"/>
      <c r="AY34" s="47"/>
      <c r="AZ34" s="282"/>
      <c r="BA34" s="282"/>
      <c r="BB34" s="282"/>
      <c r="BC34" s="282"/>
      <c r="BD34" s="41"/>
      <c r="BE34" s="29"/>
      <c r="BF34" s="37"/>
      <c r="BG34" s="37"/>
      <c r="BH34" s="37"/>
      <c r="BI34" s="29"/>
      <c r="BJ34" s="29"/>
      <c r="BK34" s="42"/>
      <c r="BL34" s="42"/>
      <c r="BM34" s="32"/>
      <c r="BN34" s="32"/>
      <c r="BO34" s="32"/>
      <c r="BP34" s="32"/>
      <c r="BQ34" s="32"/>
      <c r="BR34" s="32"/>
      <c r="BS34" s="39"/>
      <c r="BT34" s="29"/>
      <c r="BU34" s="29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</row>
    <row r="35" spans="2:175" s="34" customFormat="1" ht="18" customHeight="1" x14ac:dyDescent="0.25"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41"/>
      <c r="BE35" s="29"/>
      <c r="BF35" s="37"/>
      <c r="BG35" s="37"/>
      <c r="BH35" s="37"/>
      <c r="BI35" s="29"/>
      <c r="BJ35" s="29"/>
      <c r="BK35" s="42"/>
      <c r="BL35" s="42"/>
      <c r="BM35" s="32"/>
      <c r="BN35" s="32"/>
      <c r="BO35" s="32"/>
      <c r="BP35" s="32"/>
      <c r="BQ35" s="32"/>
      <c r="BR35" s="32"/>
      <c r="BS35" s="39"/>
      <c r="BT35" s="29"/>
      <c r="BU35" s="29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</row>
    <row r="36" spans="2:175" s="34" customFormat="1" ht="18" customHeight="1" x14ac:dyDescent="0.25">
      <c r="B36" s="283"/>
      <c r="C36" s="283"/>
      <c r="D36" s="284"/>
      <c r="E36" s="284"/>
      <c r="F36" s="284"/>
      <c r="G36" s="284"/>
      <c r="H36" s="284"/>
      <c r="I36" s="284"/>
      <c r="J36" s="285"/>
      <c r="K36" s="285"/>
      <c r="L36" s="285"/>
      <c r="M36" s="285"/>
      <c r="N36" s="285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47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2"/>
      <c r="AX36" s="282"/>
      <c r="AY36" s="47"/>
      <c r="AZ36" s="282"/>
      <c r="BA36" s="282"/>
      <c r="BB36" s="282"/>
      <c r="BC36" s="282"/>
      <c r="BD36" s="41"/>
      <c r="BE36" s="29"/>
      <c r="BF36" s="37"/>
      <c r="BG36" s="37"/>
      <c r="BH36" s="37"/>
      <c r="BI36" s="29"/>
      <c r="BJ36" s="29"/>
      <c r="BK36" s="42"/>
      <c r="BL36" s="42"/>
      <c r="BM36" s="32"/>
      <c r="BN36" s="32"/>
      <c r="BO36" s="32"/>
      <c r="BP36" s="32"/>
      <c r="BQ36" s="32"/>
      <c r="BR36" s="32"/>
      <c r="BS36" s="39"/>
      <c r="BT36" s="29"/>
      <c r="BU36" s="29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</row>
    <row r="38" spans="2:175" x14ac:dyDescent="0.2">
      <c r="B38" s="27" t="s">
        <v>14</v>
      </c>
    </row>
    <row r="39" spans="2:175" ht="6" customHeight="1" x14ac:dyDescent="0.2"/>
    <row r="40" spans="2:175" s="49" customFormat="1" ht="13.5" customHeight="1" thickBot="1" x14ac:dyDescent="0.25">
      <c r="AA40" s="50"/>
      <c r="AB40" s="50"/>
      <c r="AC40" s="50"/>
      <c r="AD40" s="5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</row>
    <row r="41" spans="2:175" s="54" customFormat="1" ht="16.5" thickBot="1" x14ac:dyDescent="0.25">
      <c r="F41" s="232" t="s">
        <v>15</v>
      </c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4"/>
      <c r="AH41" s="235" t="s">
        <v>16</v>
      </c>
      <c r="AI41" s="233"/>
      <c r="AJ41" s="233"/>
      <c r="AK41" s="235" t="s">
        <v>17</v>
      </c>
      <c r="AL41" s="233"/>
      <c r="AM41" s="233"/>
      <c r="AN41" s="235" t="s">
        <v>18</v>
      </c>
      <c r="AO41" s="233"/>
      <c r="AP41" s="233"/>
      <c r="AQ41" s="233"/>
      <c r="AR41" s="233"/>
      <c r="AS41" s="233"/>
      <c r="AT41" s="234"/>
      <c r="AU41" s="233" t="s">
        <v>19</v>
      </c>
      <c r="AV41" s="233"/>
      <c r="AW41" s="236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</row>
    <row r="42" spans="2:175" s="54" customFormat="1" ht="20.100000000000001" customHeight="1" x14ac:dyDescent="0.2">
      <c r="F42" s="237" t="s">
        <v>1</v>
      </c>
      <c r="G42" s="238"/>
      <c r="H42" s="239" t="s">
        <v>102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40"/>
      <c r="AH42" s="241">
        <v>3</v>
      </c>
      <c r="AI42" s="238"/>
      <c r="AJ42" s="242"/>
      <c r="AK42" s="238">
        <v>7</v>
      </c>
      <c r="AL42" s="238"/>
      <c r="AM42" s="238"/>
      <c r="AN42" s="241">
        <v>5</v>
      </c>
      <c r="AO42" s="238"/>
      <c r="AP42" s="238"/>
      <c r="AQ42" s="58" t="s">
        <v>13</v>
      </c>
      <c r="AR42" s="238">
        <v>2</v>
      </c>
      <c r="AS42" s="238"/>
      <c r="AT42" s="238"/>
      <c r="AU42" s="243">
        <v>3</v>
      </c>
      <c r="AV42" s="244"/>
      <c r="AW42" s="24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</row>
    <row r="43" spans="2:175" s="54" customFormat="1" ht="20.100000000000001" customHeight="1" x14ac:dyDescent="0.2">
      <c r="F43" s="261" t="s">
        <v>2</v>
      </c>
      <c r="G43" s="262"/>
      <c r="H43" s="263" t="s">
        <v>103</v>
      </c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4"/>
      <c r="AH43" s="265">
        <v>3</v>
      </c>
      <c r="AI43" s="262"/>
      <c r="AJ43" s="266"/>
      <c r="AK43" s="262">
        <v>6</v>
      </c>
      <c r="AL43" s="262"/>
      <c r="AM43" s="262"/>
      <c r="AN43" s="265">
        <v>5</v>
      </c>
      <c r="AO43" s="262"/>
      <c r="AP43" s="262"/>
      <c r="AQ43" s="59" t="s">
        <v>13</v>
      </c>
      <c r="AR43" s="262">
        <v>1</v>
      </c>
      <c r="AS43" s="262"/>
      <c r="AT43" s="262"/>
      <c r="AU43" s="267">
        <v>4</v>
      </c>
      <c r="AV43" s="268"/>
      <c r="AW43" s="269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</row>
    <row r="44" spans="2:175" s="54" customFormat="1" ht="20.100000000000001" customHeight="1" x14ac:dyDescent="0.2">
      <c r="F44" s="296" t="s">
        <v>3</v>
      </c>
      <c r="G44" s="247"/>
      <c r="H44" s="297" t="s">
        <v>92</v>
      </c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8"/>
      <c r="AH44" s="246">
        <v>3</v>
      </c>
      <c r="AI44" s="247"/>
      <c r="AJ44" s="248"/>
      <c r="AK44" s="247">
        <v>4</v>
      </c>
      <c r="AL44" s="247"/>
      <c r="AM44" s="247"/>
      <c r="AN44" s="246">
        <v>5</v>
      </c>
      <c r="AO44" s="247"/>
      <c r="AP44" s="247"/>
      <c r="AQ44" s="60" t="s">
        <v>13</v>
      </c>
      <c r="AR44" s="247">
        <v>4</v>
      </c>
      <c r="AS44" s="247"/>
      <c r="AT44" s="247"/>
      <c r="AU44" s="249">
        <v>1</v>
      </c>
      <c r="AV44" s="250"/>
      <c r="AW44" s="251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</row>
    <row r="45" spans="2:175" s="54" customFormat="1" ht="20.100000000000001" customHeight="1" thickBot="1" x14ac:dyDescent="0.25">
      <c r="F45" s="287" t="s">
        <v>4</v>
      </c>
      <c r="G45" s="288"/>
      <c r="H45" s="289" t="s">
        <v>108</v>
      </c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90"/>
      <c r="AH45" s="291">
        <v>3</v>
      </c>
      <c r="AI45" s="288"/>
      <c r="AJ45" s="292"/>
      <c r="AK45" s="288">
        <v>0</v>
      </c>
      <c r="AL45" s="288"/>
      <c r="AM45" s="288"/>
      <c r="AN45" s="291">
        <v>3</v>
      </c>
      <c r="AO45" s="288"/>
      <c r="AP45" s="288"/>
      <c r="AQ45" s="61" t="s">
        <v>13</v>
      </c>
      <c r="AR45" s="288">
        <v>11</v>
      </c>
      <c r="AS45" s="288"/>
      <c r="AT45" s="288"/>
      <c r="AU45" s="293">
        <v>-8</v>
      </c>
      <c r="AV45" s="294"/>
      <c r="AW45" s="29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</row>
  </sheetData>
  <mergeCells count="122">
    <mergeCell ref="AU44:AW44"/>
    <mergeCell ref="F45:G45"/>
    <mergeCell ref="H45:AG45"/>
    <mergeCell ref="AH45:AJ45"/>
    <mergeCell ref="AK45:AM45"/>
    <mergeCell ref="AN45:AP45"/>
    <mergeCell ref="AR45:AT45"/>
    <mergeCell ref="AU45:AW45"/>
    <mergeCell ref="F44:G44"/>
    <mergeCell ref="H44:AG44"/>
    <mergeCell ref="AH44:AJ44"/>
    <mergeCell ref="AK44:AM44"/>
    <mergeCell ref="AN44:AP44"/>
    <mergeCell ref="AR44:AT44"/>
    <mergeCell ref="AU42:AW42"/>
    <mergeCell ref="F43:G43"/>
    <mergeCell ref="H43:AG43"/>
    <mergeCell ref="AH43:AJ43"/>
    <mergeCell ref="AK43:AM43"/>
    <mergeCell ref="AN43:AP43"/>
    <mergeCell ref="AR43:AT43"/>
    <mergeCell ref="AU43:AW43"/>
    <mergeCell ref="F42:G42"/>
    <mergeCell ref="H42:AG42"/>
    <mergeCell ref="AH42:AJ42"/>
    <mergeCell ref="AK42:AM42"/>
    <mergeCell ref="AN42:AP42"/>
    <mergeCell ref="AR42:AT42"/>
    <mergeCell ref="BB36:BC36"/>
    <mergeCell ref="F41:AG41"/>
    <mergeCell ref="AH41:AJ41"/>
    <mergeCell ref="AK41:AM41"/>
    <mergeCell ref="AN41:AT41"/>
    <mergeCell ref="AU41:AW41"/>
    <mergeCell ref="AZ34:BA34"/>
    <mergeCell ref="BB34:BC34"/>
    <mergeCell ref="B35:BC35"/>
    <mergeCell ref="B36:C36"/>
    <mergeCell ref="D36:I36"/>
    <mergeCell ref="J36:N36"/>
    <mergeCell ref="O36:AD36"/>
    <mergeCell ref="AF36:AV36"/>
    <mergeCell ref="AW36:AX36"/>
    <mergeCell ref="AZ36:BA36"/>
    <mergeCell ref="B34:C34"/>
    <mergeCell ref="D34:I34"/>
    <mergeCell ref="J34:N34"/>
    <mergeCell ref="O34:AD34"/>
    <mergeCell ref="AF34:AV34"/>
    <mergeCell ref="AW34:AX34"/>
    <mergeCell ref="B32:BC32"/>
    <mergeCell ref="B33:C33"/>
    <mergeCell ref="D33:I33"/>
    <mergeCell ref="J33:N33"/>
    <mergeCell ref="O33:AD33"/>
    <mergeCell ref="AF33:AV33"/>
    <mergeCell ref="AW33:AX33"/>
    <mergeCell ref="AZ33:BA33"/>
    <mergeCell ref="BB33:BC33"/>
    <mergeCell ref="B30:BC30"/>
    <mergeCell ref="B31:C31"/>
    <mergeCell ref="D31:I31"/>
    <mergeCell ref="J31:N31"/>
    <mergeCell ref="O31:AD31"/>
    <mergeCell ref="AF31:AV31"/>
    <mergeCell ref="AW31:AX31"/>
    <mergeCell ref="AZ31:BA31"/>
    <mergeCell ref="BB31:BC31"/>
    <mergeCell ref="B28:BC28"/>
    <mergeCell ref="B29:C29"/>
    <mergeCell ref="D29:I29"/>
    <mergeCell ref="J29:N29"/>
    <mergeCell ref="O29:AD29"/>
    <mergeCell ref="AF29:AV29"/>
    <mergeCell ref="AW29:AX29"/>
    <mergeCell ref="AZ29:BA29"/>
    <mergeCell ref="BB29:BC29"/>
    <mergeCell ref="B26:BC26"/>
    <mergeCell ref="B27:C27"/>
    <mergeCell ref="D27:I27"/>
    <mergeCell ref="J27:N27"/>
    <mergeCell ref="O27:AD27"/>
    <mergeCell ref="AF27:AV27"/>
    <mergeCell ref="AW27:AX27"/>
    <mergeCell ref="AZ27:BA27"/>
    <mergeCell ref="BB27:BC27"/>
    <mergeCell ref="AZ23:BA23"/>
    <mergeCell ref="BB23:BC23"/>
    <mergeCell ref="B24:BC24"/>
    <mergeCell ref="B25:C25"/>
    <mergeCell ref="D25:I25"/>
    <mergeCell ref="J25:N25"/>
    <mergeCell ref="O25:AD25"/>
    <mergeCell ref="AF25:AV25"/>
    <mergeCell ref="AW25:AX25"/>
    <mergeCell ref="AZ25:BA25"/>
    <mergeCell ref="B23:C23"/>
    <mergeCell ref="D23:I23"/>
    <mergeCell ref="J23:N23"/>
    <mergeCell ref="O23:AD23"/>
    <mergeCell ref="AF23:AV23"/>
    <mergeCell ref="AW23:AX23"/>
    <mergeCell ref="BB25:BC25"/>
    <mergeCell ref="B2:BC4"/>
    <mergeCell ref="B5:BC5"/>
    <mergeCell ref="M13:AS13"/>
    <mergeCell ref="M14:N14"/>
    <mergeCell ref="O14:AS14"/>
    <mergeCell ref="M15:N15"/>
    <mergeCell ref="O15:AS15"/>
    <mergeCell ref="B22:C22"/>
    <mergeCell ref="D22:I22"/>
    <mergeCell ref="J22:N22"/>
    <mergeCell ref="O22:AV22"/>
    <mergeCell ref="AW22:BA22"/>
    <mergeCell ref="BB22:BC22"/>
    <mergeCell ref="M16:N16"/>
    <mergeCell ref="O16:AS16"/>
    <mergeCell ref="M17:N17"/>
    <mergeCell ref="O17:AS17"/>
    <mergeCell ref="M18:N18"/>
    <mergeCell ref="O18:AS18"/>
  </mergeCells>
  <conditionalFormatting sqref="F42:AW42">
    <cfRule type="expression" dxfId="36" priority="1" stopIfTrue="1">
      <formula>ISBLANK($AZ$33)</formula>
    </cfRule>
    <cfRule type="expression" dxfId="35" priority="2" stopIfTrue="1">
      <formula>($AK$42=$AK$43)*AND($AU$42=$AU$43)*AND($AN$42=$AN$43)</formula>
    </cfRule>
  </conditionalFormatting>
  <conditionalFormatting sqref="F43:AW43">
    <cfRule type="expression" dxfId="34" priority="3" stopIfTrue="1">
      <formula>ISBLANK($AZ$33)</formula>
    </cfRule>
    <cfRule type="expression" dxfId="33" priority="4" stopIfTrue="1">
      <formula>($AK$42=$AK$43)*AND($AU$42=$AU$43)*AND($AN$42=$AN$43)</formula>
    </cfRule>
    <cfRule type="expression" dxfId="32" priority="5" stopIfTrue="1">
      <formula>($AK$44=$AK$43)*AND($AU$44=$AU$43)*AND($AN$44=$AN$43)</formula>
    </cfRule>
  </conditionalFormatting>
  <conditionalFormatting sqref="F44:AW44">
    <cfRule type="expression" dxfId="31" priority="6" stopIfTrue="1">
      <formula>ISBLANK($AZ$33)</formula>
    </cfRule>
    <cfRule type="expression" dxfId="30" priority="7" stopIfTrue="1">
      <formula>($AK$44=$AK$43)*AND($AU$44=$AU$43)*AND($AN$44=$AN$43)</formula>
    </cfRule>
    <cfRule type="expression" dxfId="29" priority="8" stopIfTrue="1">
      <formula>($AK$44=$AK$45)*AND($AU$44=$AU$45)*AND($AN$44=$AN$45)</formula>
    </cfRule>
  </conditionalFormatting>
  <conditionalFormatting sqref="F45:AW45">
    <cfRule type="expression" dxfId="28" priority="9" stopIfTrue="1">
      <formula>ISBLANK($AZ$33)</formula>
    </cfRule>
    <cfRule type="expression" dxfId="27" priority="10" stopIfTrue="1">
      <formula>($AK$44=$AK$45)*AND($AU$44=$AU$45)*AND($AN$44=$AN$45)</formula>
    </cfRule>
  </conditionalFormatting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&amp;Cwww.kadmo.de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6"/>
  <dimension ref="A1:FS45"/>
  <sheetViews>
    <sheetView showGridLines="0" topLeftCell="A35" zoomScale="150" zoomScaleNormal="50" workbookViewId="0">
      <selection activeCell="F43" sqref="F43:AW44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24" customWidth="1"/>
    <col min="57" max="57" width="1.7109375" style="21" customWidth="1"/>
    <col min="58" max="58" width="2.85546875" style="21" customWidth="1"/>
    <col min="59" max="59" width="2.140625" style="21" customWidth="1"/>
    <col min="60" max="60" width="2.85546875" style="21" customWidth="1"/>
    <col min="61" max="64" width="1.7109375" style="21" customWidth="1"/>
    <col min="65" max="65" width="3.42578125" style="21" bestFit="1" customWidth="1"/>
    <col min="66" max="66" width="2.28515625" style="21" customWidth="1"/>
    <col min="67" max="67" width="2.7109375" style="21" bestFit="1" customWidth="1"/>
    <col min="68" max="68" width="2.42578125" style="21" bestFit="1" customWidth="1"/>
    <col min="69" max="69" width="2.28515625" style="21" customWidth="1"/>
    <col min="70" max="70" width="2.5703125" style="21" customWidth="1"/>
    <col min="71" max="71" width="3" style="21" bestFit="1" customWidth="1"/>
    <col min="72" max="73" width="5.7109375" style="21" customWidth="1"/>
    <col min="74" max="89" width="5.7109375" style="22" customWidth="1"/>
    <col min="90" max="99" width="5.7109375" style="25" customWidth="1"/>
    <col min="100" max="126" width="1.7109375" style="25" customWidth="1"/>
    <col min="127" max="175" width="1.7109375" style="22" customWidth="1"/>
    <col min="176" max="256" width="1.7109375" style="19"/>
    <col min="257" max="313" width="1.7109375" style="19" customWidth="1"/>
    <col min="314" max="314" width="2.85546875" style="19" customWidth="1"/>
    <col min="315" max="315" width="2.140625" style="19" customWidth="1"/>
    <col min="316" max="316" width="2.85546875" style="19" customWidth="1"/>
    <col min="317" max="320" width="1.7109375" style="19" customWidth="1"/>
    <col min="321" max="321" width="3.42578125" style="19" bestFit="1" customWidth="1"/>
    <col min="322" max="322" width="2.28515625" style="19" customWidth="1"/>
    <col min="323" max="323" width="2.7109375" style="19" bestFit="1" customWidth="1"/>
    <col min="324" max="324" width="2.42578125" style="19" bestFit="1" customWidth="1"/>
    <col min="325" max="325" width="2.28515625" style="19" customWidth="1"/>
    <col min="326" max="326" width="2.5703125" style="19" customWidth="1"/>
    <col min="327" max="327" width="3" style="19" bestFit="1" customWidth="1"/>
    <col min="328" max="355" width="5.7109375" style="19" customWidth="1"/>
    <col min="356" max="431" width="1.7109375" style="19" customWidth="1"/>
    <col min="432" max="512" width="1.7109375" style="19"/>
    <col min="513" max="569" width="1.7109375" style="19" customWidth="1"/>
    <col min="570" max="570" width="2.85546875" style="19" customWidth="1"/>
    <col min="571" max="571" width="2.140625" style="19" customWidth="1"/>
    <col min="572" max="572" width="2.85546875" style="19" customWidth="1"/>
    <col min="573" max="576" width="1.7109375" style="19" customWidth="1"/>
    <col min="577" max="577" width="3.42578125" style="19" bestFit="1" customWidth="1"/>
    <col min="578" max="578" width="2.28515625" style="19" customWidth="1"/>
    <col min="579" max="579" width="2.7109375" style="19" bestFit="1" customWidth="1"/>
    <col min="580" max="580" width="2.42578125" style="19" bestFit="1" customWidth="1"/>
    <col min="581" max="581" width="2.28515625" style="19" customWidth="1"/>
    <col min="582" max="582" width="2.5703125" style="19" customWidth="1"/>
    <col min="583" max="583" width="3" style="19" bestFit="1" customWidth="1"/>
    <col min="584" max="611" width="5.7109375" style="19" customWidth="1"/>
    <col min="612" max="687" width="1.7109375" style="19" customWidth="1"/>
    <col min="688" max="768" width="1.7109375" style="19"/>
    <col min="769" max="825" width="1.7109375" style="19" customWidth="1"/>
    <col min="826" max="826" width="2.85546875" style="19" customWidth="1"/>
    <col min="827" max="827" width="2.140625" style="19" customWidth="1"/>
    <col min="828" max="828" width="2.85546875" style="19" customWidth="1"/>
    <col min="829" max="832" width="1.7109375" style="19" customWidth="1"/>
    <col min="833" max="833" width="3.42578125" style="19" bestFit="1" customWidth="1"/>
    <col min="834" max="834" width="2.28515625" style="19" customWidth="1"/>
    <col min="835" max="835" width="2.7109375" style="19" bestFit="1" customWidth="1"/>
    <col min="836" max="836" width="2.42578125" style="19" bestFit="1" customWidth="1"/>
    <col min="837" max="837" width="2.28515625" style="19" customWidth="1"/>
    <col min="838" max="838" width="2.5703125" style="19" customWidth="1"/>
    <col min="839" max="839" width="3" style="19" bestFit="1" customWidth="1"/>
    <col min="840" max="867" width="5.7109375" style="19" customWidth="1"/>
    <col min="868" max="943" width="1.7109375" style="19" customWidth="1"/>
    <col min="944" max="1024" width="1.7109375" style="19"/>
    <col min="1025" max="1081" width="1.7109375" style="19" customWidth="1"/>
    <col min="1082" max="1082" width="2.85546875" style="19" customWidth="1"/>
    <col min="1083" max="1083" width="2.140625" style="19" customWidth="1"/>
    <col min="1084" max="1084" width="2.85546875" style="19" customWidth="1"/>
    <col min="1085" max="1088" width="1.7109375" style="19" customWidth="1"/>
    <col min="1089" max="1089" width="3.42578125" style="19" bestFit="1" customWidth="1"/>
    <col min="1090" max="1090" width="2.28515625" style="19" customWidth="1"/>
    <col min="1091" max="1091" width="2.7109375" style="19" bestFit="1" customWidth="1"/>
    <col min="1092" max="1092" width="2.42578125" style="19" bestFit="1" customWidth="1"/>
    <col min="1093" max="1093" width="2.28515625" style="19" customWidth="1"/>
    <col min="1094" max="1094" width="2.5703125" style="19" customWidth="1"/>
    <col min="1095" max="1095" width="3" style="19" bestFit="1" customWidth="1"/>
    <col min="1096" max="1123" width="5.7109375" style="19" customWidth="1"/>
    <col min="1124" max="1199" width="1.7109375" style="19" customWidth="1"/>
    <col min="1200" max="1280" width="1.7109375" style="19"/>
    <col min="1281" max="1337" width="1.7109375" style="19" customWidth="1"/>
    <col min="1338" max="1338" width="2.85546875" style="19" customWidth="1"/>
    <col min="1339" max="1339" width="2.140625" style="19" customWidth="1"/>
    <col min="1340" max="1340" width="2.85546875" style="19" customWidth="1"/>
    <col min="1341" max="1344" width="1.7109375" style="19" customWidth="1"/>
    <col min="1345" max="1345" width="3.42578125" style="19" bestFit="1" customWidth="1"/>
    <col min="1346" max="1346" width="2.28515625" style="19" customWidth="1"/>
    <col min="1347" max="1347" width="2.7109375" style="19" bestFit="1" customWidth="1"/>
    <col min="1348" max="1348" width="2.42578125" style="19" bestFit="1" customWidth="1"/>
    <col min="1349" max="1349" width="2.28515625" style="19" customWidth="1"/>
    <col min="1350" max="1350" width="2.5703125" style="19" customWidth="1"/>
    <col min="1351" max="1351" width="3" style="19" bestFit="1" customWidth="1"/>
    <col min="1352" max="1379" width="5.7109375" style="19" customWidth="1"/>
    <col min="1380" max="1455" width="1.7109375" style="19" customWidth="1"/>
    <col min="1456" max="1536" width="1.7109375" style="19"/>
    <col min="1537" max="1593" width="1.7109375" style="19" customWidth="1"/>
    <col min="1594" max="1594" width="2.85546875" style="19" customWidth="1"/>
    <col min="1595" max="1595" width="2.140625" style="19" customWidth="1"/>
    <col min="1596" max="1596" width="2.85546875" style="19" customWidth="1"/>
    <col min="1597" max="1600" width="1.7109375" style="19" customWidth="1"/>
    <col min="1601" max="1601" width="3.42578125" style="19" bestFit="1" customWidth="1"/>
    <col min="1602" max="1602" width="2.28515625" style="19" customWidth="1"/>
    <col min="1603" max="1603" width="2.7109375" style="19" bestFit="1" customWidth="1"/>
    <col min="1604" max="1604" width="2.42578125" style="19" bestFit="1" customWidth="1"/>
    <col min="1605" max="1605" width="2.28515625" style="19" customWidth="1"/>
    <col min="1606" max="1606" width="2.5703125" style="19" customWidth="1"/>
    <col min="1607" max="1607" width="3" style="19" bestFit="1" customWidth="1"/>
    <col min="1608" max="1635" width="5.7109375" style="19" customWidth="1"/>
    <col min="1636" max="1711" width="1.7109375" style="19" customWidth="1"/>
    <col min="1712" max="1792" width="1.7109375" style="19"/>
    <col min="1793" max="1849" width="1.7109375" style="19" customWidth="1"/>
    <col min="1850" max="1850" width="2.85546875" style="19" customWidth="1"/>
    <col min="1851" max="1851" width="2.140625" style="19" customWidth="1"/>
    <col min="1852" max="1852" width="2.85546875" style="19" customWidth="1"/>
    <col min="1853" max="1856" width="1.7109375" style="19" customWidth="1"/>
    <col min="1857" max="1857" width="3.42578125" style="19" bestFit="1" customWidth="1"/>
    <col min="1858" max="1858" width="2.28515625" style="19" customWidth="1"/>
    <col min="1859" max="1859" width="2.7109375" style="19" bestFit="1" customWidth="1"/>
    <col min="1860" max="1860" width="2.42578125" style="19" bestFit="1" customWidth="1"/>
    <col min="1861" max="1861" width="2.28515625" style="19" customWidth="1"/>
    <col min="1862" max="1862" width="2.5703125" style="19" customWidth="1"/>
    <col min="1863" max="1863" width="3" style="19" bestFit="1" customWidth="1"/>
    <col min="1864" max="1891" width="5.7109375" style="19" customWidth="1"/>
    <col min="1892" max="1967" width="1.7109375" style="19" customWidth="1"/>
    <col min="1968" max="2048" width="1.7109375" style="19"/>
    <col min="2049" max="2105" width="1.7109375" style="19" customWidth="1"/>
    <col min="2106" max="2106" width="2.85546875" style="19" customWidth="1"/>
    <col min="2107" max="2107" width="2.140625" style="19" customWidth="1"/>
    <col min="2108" max="2108" width="2.85546875" style="19" customWidth="1"/>
    <col min="2109" max="2112" width="1.7109375" style="19" customWidth="1"/>
    <col min="2113" max="2113" width="3.42578125" style="19" bestFit="1" customWidth="1"/>
    <col min="2114" max="2114" width="2.28515625" style="19" customWidth="1"/>
    <col min="2115" max="2115" width="2.7109375" style="19" bestFit="1" customWidth="1"/>
    <col min="2116" max="2116" width="2.42578125" style="19" bestFit="1" customWidth="1"/>
    <col min="2117" max="2117" width="2.28515625" style="19" customWidth="1"/>
    <col min="2118" max="2118" width="2.5703125" style="19" customWidth="1"/>
    <col min="2119" max="2119" width="3" style="19" bestFit="1" customWidth="1"/>
    <col min="2120" max="2147" width="5.7109375" style="19" customWidth="1"/>
    <col min="2148" max="2223" width="1.7109375" style="19" customWidth="1"/>
    <col min="2224" max="2304" width="1.7109375" style="19"/>
    <col min="2305" max="2361" width="1.7109375" style="19" customWidth="1"/>
    <col min="2362" max="2362" width="2.85546875" style="19" customWidth="1"/>
    <col min="2363" max="2363" width="2.140625" style="19" customWidth="1"/>
    <col min="2364" max="2364" width="2.85546875" style="19" customWidth="1"/>
    <col min="2365" max="2368" width="1.7109375" style="19" customWidth="1"/>
    <col min="2369" max="2369" width="3.42578125" style="19" bestFit="1" customWidth="1"/>
    <col min="2370" max="2370" width="2.28515625" style="19" customWidth="1"/>
    <col min="2371" max="2371" width="2.7109375" style="19" bestFit="1" customWidth="1"/>
    <col min="2372" max="2372" width="2.42578125" style="19" bestFit="1" customWidth="1"/>
    <col min="2373" max="2373" width="2.28515625" style="19" customWidth="1"/>
    <col min="2374" max="2374" width="2.5703125" style="19" customWidth="1"/>
    <col min="2375" max="2375" width="3" style="19" bestFit="1" customWidth="1"/>
    <col min="2376" max="2403" width="5.7109375" style="19" customWidth="1"/>
    <col min="2404" max="2479" width="1.7109375" style="19" customWidth="1"/>
    <col min="2480" max="2560" width="1.7109375" style="19"/>
    <col min="2561" max="2617" width="1.7109375" style="19" customWidth="1"/>
    <col min="2618" max="2618" width="2.85546875" style="19" customWidth="1"/>
    <col min="2619" max="2619" width="2.140625" style="19" customWidth="1"/>
    <col min="2620" max="2620" width="2.85546875" style="19" customWidth="1"/>
    <col min="2621" max="2624" width="1.7109375" style="19" customWidth="1"/>
    <col min="2625" max="2625" width="3.42578125" style="19" bestFit="1" customWidth="1"/>
    <col min="2626" max="2626" width="2.28515625" style="19" customWidth="1"/>
    <col min="2627" max="2627" width="2.7109375" style="19" bestFit="1" customWidth="1"/>
    <col min="2628" max="2628" width="2.42578125" style="19" bestFit="1" customWidth="1"/>
    <col min="2629" max="2629" width="2.28515625" style="19" customWidth="1"/>
    <col min="2630" max="2630" width="2.5703125" style="19" customWidth="1"/>
    <col min="2631" max="2631" width="3" style="19" bestFit="1" customWidth="1"/>
    <col min="2632" max="2659" width="5.7109375" style="19" customWidth="1"/>
    <col min="2660" max="2735" width="1.7109375" style="19" customWidth="1"/>
    <col min="2736" max="2816" width="1.7109375" style="19"/>
    <col min="2817" max="2873" width="1.7109375" style="19" customWidth="1"/>
    <col min="2874" max="2874" width="2.85546875" style="19" customWidth="1"/>
    <col min="2875" max="2875" width="2.140625" style="19" customWidth="1"/>
    <col min="2876" max="2876" width="2.85546875" style="19" customWidth="1"/>
    <col min="2877" max="2880" width="1.7109375" style="19" customWidth="1"/>
    <col min="2881" max="2881" width="3.42578125" style="19" bestFit="1" customWidth="1"/>
    <col min="2882" max="2882" width="2.28515625" style="19" customWidth="1"/>
    <col min="2883" max="2883" width="2.7109375" style="19" bestFit="1" customWidth="1"/>
    <col min="2884" max="2884" width="2.42578125" style="19" bestFit="1" customWidth="1"/>
    <col min="2885" max="2885" width="2.28515625" style="19" customWidth="1"/>
    <col min="2886" max="2886" width="2.5703125" style="19" customWidth="1"/>
    <col min="2887" max="2887" width="3" style="19" bestFit="1" customWidth="1"/>
    <col min="2888" max="2915" width="5.7109375" style="19" customWidth="1"/>
    <col min="2916" max="2991" width="1.7109375" style="19" customWidth="1"/>
    <col min="2992" max="3072" width="1.7109375" style="19"/>
    <col min="3073" max="3129" width="1.7109375" style="19" customWidth="1"/>
    <col min="3130" max="3130" width="2.85546875" style="19" customWidth="1"/>
    <col min="3131" max="3131" width="2.140625" style="19" customWidth="1"/>
    <col min="3132" max="3132" width="2.85546875" style="19" customWidth="1"/>
    <col min="3133" max="3136" width="1.7109375" style="19" customWidth="1"/>
    <col min="3137" max="3137" width="3.42578125" style="19" bestFit="1" customWidth="1"/>
    <col min="3138" max="3138" width="2.28515625" style="19" customWidth="1"/>
    <col min="3139" max="3139" width="2.7109375" style="19" bestFit="1" customWidth="1"/>
    <col min="3140" max="3140" width="2.42578125" style="19" bestFit="1" customWidth="1"/>
    <col min="3141" max="3141" width="2.28515625" style="19" customWidth="1"/>
    <col min="3142" max="3142" width="2.5703125" style="19" customWidth="1"/>
    <col min="3143" max="3143" width="3" style="19" bestFit="1" customWidth="1"/>
    <col min="3144" max="3171" width="5.7109375" style="19" customWidth="1"/>
    <col min="3172" max="3247" width="1.7109375" style="19" customWidth="1"/>
    <col min="3248" max="3328" width="1.7109375" style="19"/>
    <col min="3329" max="3385" width="1.7109375" style="19" customWidth="1"/>
    <col min="3386" max="3386" width="2.85546875" style="19" customWidth="1"/>
    <col min="3387" max="3387" width="2.140625" style="19" customWidth="1"/>
    <col min="3388" max="3388" width="2.85546875" style="19" customWidth="1"/>
    <col min="3389" max="3392" width="1.7109375" style="19" customWidth="1"/>
    <col min="3393" max="3393" width="3.42578125" style="19" bestFit="1" customWidth="1"/>
    <col min="3394" max="3394" width="2.28515625" style="19" customWidth="1"/>
    <col min="3395" max="3395" width="2.7109375" style="19" bestFit="1" customWidth="1"/>
    <col min="3396" max="3396" width="2.42578125" style="19" bestFit="1" customWidth="1"/>
    <col min="3397" max="3397" width="2.28515625" style="19" customWidth="1"/>
    <col min="3398" max="3398" width="2.5703125" style="19" customWidth="1"/>
    <col min="3399" max="3399" width="3" style="19" bestFit="1" customWidth="1"/>
    <col min="3400" max="3427" width="5.7109375" style="19" customWidth="1"/>
    <col min="3428" max="3503" width="1.7109375" style="19" customWidth="1"/>
    <col min="3504" max="3584" width="1.7109375" style="19"/>
    <col min="3585" max="3641" width="1.7109375" style="19" customWidth="1"/>
    <col min="3642" max="3642" width="2.85546875" style="19" customWidth="1"/>
    <col min="3643" max="3643" width="2.140625" style="19" customWidth="1"/>
    <col min="3644" max="3644" width="2.85546875" style="19" customWidth="1"/>
    <col min="3645" max="3648" width="1.7109375" style="19" customWidth="1"/>
    <col min="3649" max="3649" width="3.42578125" style="19" bestFit="1" customWidth="1"/>
    <col min="3650" max="3650" width="2.28515625" style="19" customWidth="1"/>
    <col min="3651" max="3651" width="2.7109375" style="19" bestFit="1" customWidth="1"/>
    <col min="3652" max="3652" width="2.42578125" style="19" bestFit="1" customWidth="1"/>
    <col min="3653" max="3653" width="2.28515625" style="19" customWidth="1"/>
    <col min="3654" max="3654" width="2.5703125" style="19" customWidth="1"/>
    <col min="3655" max="3655" width="3" style="19" bestFit="1" customWidth="1"/>
    <col min="3656" max="3683" width="5.7109375" style="19" customWidth="1"/>
    <col min="3684" max="3759" width="1.7109375" style="19" customWidth="1"/>
    <col min="3760" max="3840" width="1.7109375" style="19"/>
    <col min="3841" max="3897" width="1.7109375" style="19" customWidth="1"/>
    <col min="3898" max="3898" width="2.85546875" style="19" customWidth="1"/>
    <col min="3899" max="3899" width="2.140625" style="19" customWidth="1"/>
    <col min="3900" max="3900" width="2.85546875" style="19" customWidth="1"/>
    <col min="3901" max="3904" width="1.7109375" style="19" customWidth="1"/>
    <col min="3905" max="3905" width="3.42578125" style="19" bestFit="1" customWidth="1"/>
    <col min="3906" max="3906" width="2.28515625" style="19" customWidth="1"/>
    <col min="3907" max="3907" width="2.7109375" style="19" bestFit="1" customWidth="1"/>
    <col min="3908" max="3908" width="2.42578125" style="19" bestFit="1" customWidth="1"/>
    <col min="3909" max="3909" width="2.28515625" style="19" customWidth="1"/>
    <col min="3910" max="3910" width="2.5703125" style="19" customWidth="1"/>
    <col min="3911" max="3911" width="3" style="19" bestFit="1" customWidth="1"/>
    <col min="3912" max="3939" width="5.7109375" style="19" customWidth="1"/>
    <col min="3940" max="4015" width="1.7109375" style="19" customWidth="1"/>
    <col min="4016" max="4096" width="1.7109375" style="19"/>
    <col min="4097" max="4153" width="1.7109375" style="19" customWidth="1"/>
    <col min="4154" max="4154" width="2.85546875" style="19" customWidth="1"/>
    <col min="4155" max="4155" width="2.140625" style="19" customWidth="1"/>
    <col min="4156" max="4156" width="2.85546875" style="19" customWidth="1"/>
    <col min="4157" max="4160" width="1.7109375" style="19" customWidth="1"/>
    <col min="4161" max="4161" width="3.42578125" style="19" bestFit="1" customWidth="1"/>
    <col min="4162" max="4162" width="2.28515625" style="19" customWidth="1"/>
    <col min="4163" max="4163" width="2.7109375" style="19" bestFit="1" customWidth="1"/>
    <col min="4164" max="4164" width="2.42578125" style="19" bestFit="1" customWidth="1"/>
    <col min="4165" max="4165" width="2.28515625" style="19" customWidth="1"/>
    <col min="4166" max="4166" width="2.5703125" style="19" customWidth="1"/>
    <col min="4167" max="4167" width="3" style="19" bestFit="1" customWidth="1"/>
    <col min="4168" max="4195" width="5.7109375" style="19" customWidth="1"/>
    <col min="4196" max="4271" width="1.7109375" style="19" customWidth="1"/>
    <col min="4272" max="4352" width="1.7109375" style="19"/>
    <col min="4353" max="4409" width="1.7109375" style="19" customWidth="1"/>
    <col min="4410" max="4410" width="2.85546875" style="19" customWidth="1"/>
    <col min="4411" max="4411" width="2.140625" style="19" customWidth="1"/>
    <col min="4412" max="4412" width="2.85546875" style="19" customWidth="1"/>
    <col min="4413" max="4416" width="1.7109375" style="19" customWidth="1"/>
    <col min="4417" max="4417" width="3.42578125" style="19" bestFit="1" customWidth="1"/>
    <col min="4418" max="4418" width="2.28515625" style="19" customWidth="1"/>
    <col min="4419" max="4419" width="2.7109375" style="19" bestFit="1" customWidth="1"/>
    <col min="4420" max="4420" width="2.42578125" style="19" bestFit="1" customWidth="1"/>
    <col min="4421" max="4421" width="2.28515625" style="19" customWidth="1"/>
    <col min="4422" max="4422" width="2.5703125" style="19" customWidth="1"/>
    <col min="4423" max="4423" width="3" style="19" bestFit="1" customWidth="1"/>
    <col min="4424" max="4451" width="5.7109375" style="19" customWidth="1"/>
    <col min="4452" max="4527" width="1.7109375" style="19" customWidth="1"/>
    <col min="4528" max="4608" width="1.7109375" style="19"/>
    <col min="4609" max="4665" width="1.7109375" style="19" customWidth="1"/>
    <col min="4666" max="4666" width="2.85546875" style="19" customWidth="1"/>
    <col min="4667" max="4667" width="2.140625" style="19" customWidth="1"/>
    <col min="4668" max="4668" width="2.85546875" style="19" customWidth="1"/>
    <col min="4669" max="4672" width="1.7109375" style="19" customWidth="1"/>
    <col min="4673" max="4673" width="3.42578125" style="19" bestFit="1" customWidth="1"/>
    <col min="4674" max="4674" width="2.28515625" style="19" customWidth="1"/>
    <col min="4675" max="4675" width="2.7109375" style="19" bestFit="1" customWidth="1"/>
    <col min="4676" max="4676" width="2.42578125" style="19" bestFit="1" customWidth="1"/>
    <col min="4677" max="4677" width="2.28515625" style="19" customWidth="1"/>
    <col min="4678" max="4678" width="2.5703125" style="19" customWidth="1"/>
    <col min="4679" max="4679" width="3" style="19" bestFit="1" customWidth="1"/>
    <col min="4680" max="4707" width="5.7109375" style="19" customWidth="1"/>
    <col min="4708" max="4783" width="1.7109375" style="19" customWidth="1"/>
    <col min="4784" max="4864" width="1.7109375" style="19"/>
    <col min="4865" max="4921" width="1.7109375" style="19" customWidth="1"/>
    <col min="4922" max="4922" width="2.85546875" style="19" customWidth="1"/>
    <col min="4923" max="4923" width="2.140625" style="19" customWidth="1"/>
    <col min="4924" max="4924" width="2.85546875" style="19" customWidth="1"/>
    <col min="4925" max="4928" width="1.7109375" style="19" customWidth="1"/>
    <col min="4929" max="4929" width="3.42578125" style="19" bestFit="1" customWidth="1"/>
    <col min="4930" max="4930" width="2.28515625" style="19" customWidth="1"/>
    <col min="4931" max="4931" width="2.7109375" style="19" bestFit="1" customWidth="1"/>
    <col min="4932" max="4932" width="2.42578125" style="19" bestFit="1" customWidth="1"/>
    <col min="4933" max="4933" width="2.28515625" style="19" customWidth="1"/>
    <col min="4934" max="4934" width="2.5703125" style="19" customWidth="1"/>
    <col min="4935" max="4935" width="3" style="19" bestFit="1" customWidth="1"/>
    <col min="4936" max="4963" width="5.7109375" style="19" customWidth="1"/>
    <col min="4964" max="5039" width="1.7109375" style="19" customWidth="1"/>
    <col min="5040" max="5120" width="1.7109375" style="19"/>
    <col min="5121" max="5177" width="1.7109375" style="19" customWidth="1"/>
    <col min="5178" max="5178" width="2.85546875" style="19" customWidth="1"/>
    <col min="5179" max="5179" width="2.140625" style="19" customWidth="1"/>
    <col min="5180" max="5180" width="2.85546875" style="19" customWidth="1"/>
    <col min="5181" max="5184" width="1.7109375" style="19" customWidth="1"/>
    <col min="5185" max="5185" width="3.42578125" style="19" bestFit="1" customWidth="1"/>
    <col min="5186" max="5186" width="2.28515625" style="19" customWidth="1"/>
    <col min="5187" max="5187" width="2.7109375" style="19" bestFit="1" customWidth="1"/>
    <col min="5188" max="5188" width="2.42578125" style="19" bestFit="1" customWidth="1"/>
    <col min="5189" max="5189" width="2.28515625" style="19" customWidth="1"/>
    <col min="5190" max="5190" width="2.5703125" style="19" customWidth="1"/>
    <col min="5191" max="5191" width="3" style="19" bestFit="1" customWidth="1"/>
    <col min="5192" max="5219" width="5.7109375" style="19" customWidth="1"/>
    <col min="5220" max="5295" width="1.7109375" style="19" customWidth="1"/>
    <col min="5296" max="5376" width="1.7109375" style="19"/>
    <col min="5377" max="5433" width="1.7109375" style="19" customWidth="1"/>
    <col min="5434" max="5434" width="2.85546875" style="19" customWidth="1"/>
    <col min="5435" max="5435" width="2.140625" style="19" customWidth="1"/>
    <col min="5436" max="5436" width="2.85546875" style="19" customWidth="1"/>
    <col min="5437" max="5440" width="1.7109375" style="19" customWidth="1"/>
    <col min="5441" max="5441" width="3.42578125" style="19" bestFit="1" customWidth="1"/>
    <col min="5442" max="5442" width="2.28515625" style="19" customWidth="1"/>
    <col min="5443" max="5443" width="2.7109375" style="19" bestFit="1" customWidth="1"/>
    <col min="5444" max="5444" width="2.42578125" style="19" bestFit="1" customWidth="1"/>
    <col min="5445" max="5445" width="2.28515625" style="19" customWidth="1"/>
    <col min="5446" max="5446" width="2.5703125" style="19" customWidth="1"/>
    <col min="5447" max="5447" width="3" style="19" bestFit="1" customWidth="1"/>
    <col min="5448" max="5475" width="5.7109375" style="19" customWidth="1"/>
    <col min="5476" max="5551" width="1.7109375" style="19" customWidth="1"/>
    <col min="5552" max="5632" width="1.7109375" style="19"/>
    <col min="5633" max="5689" width="1.7109375" style="19" customWidth="1"/>
    <col min="5690" max="5690" width="2.85546875" style="19" customWidth="1"/>
    <col min="5691" max="5691" width="2.140625" style="19" customWidth="1"/>
    <col min="5692" max="5692" width="2.85546875" style="19" customWidth="1"/>
    <col min="5693" max="5696" width="1.7109375" style="19" customWidth="1"/>
    <col min="5697" max="5697" width="3.42578125" style="19" bestFit="1" customWidth="1"/>
    <col min="5698" max="5698" width="2.28515625" style="19" customWidth="1"/>
    <col min="5699" max="5699" width="2.7109375" style="19" bestFit="1" customWidth="1"/>
    <col min="5700" max="5700" width="2.42578125" style="19" bestFit="1" customWidth="1"/>
    <col min="5701" max="5701" width="2.28515625" style="19" customWidth="1"/>
    <col min="5702" max="5702" width="2.5703125" style="19" customWidth="1"/>
    <col min="5703" max="5703" width="3" style="19" bestFit="1" customWidth="1"/>
    <col min="5704" max="5731" width="5.7109375" style="19" customWidth="1"/>
    <col min="5732" max="5807" width="1.7109375" style="19" customWidth="1"/>
    <col min="5808" max="5888" width="1.7109375" style="19"/>
    <col min="5889" max="5945" width="1.7109375" style="19" customWidth="1"/>
    <col min="5946" max="5946" width="2.85546875" style="19" customWidth="1"/>
    <col min="5947" max="5947" width="2.140625" style="19" customWidth="1"/>
    <col min="5948" max="5948" width="2.85546875" style="19" customWidth="1"/>
    <col min="5949" max="5952" width="1.7109375" style="19" customWidth="1"/>
    <col min="5953" max="5953" width="3.42578125" style="19" bestFit="1" customWidth="1"/>
    <col min="5954" max="5954" width="2.28515625" style="19" customWidth="1"/>
    <col min="5955" max="5955" width="2.7109375" style="19" bestFit="1" customWidth="1"/>
    <col min="5956" max="5956" width="2.42578125" style="19" bestFit="1" customWidth="1"/>
    <col min="5957" max="5957" width="2.28515625" style="19" customWidth="1"/>
    <col min="5958" max="5958" width="2.5703125" style="19" customWidth="1"/>
    <col min="5959" max="5959" width="3" style="19" bestFit="1" customWidth="1"/>
    <col min="5960" max="5987" width="5.7109375" style="19" customWidth="1"/>
    <col min="5988" max="6063" width="1.7109375" style="19" customWidth="1"/>
    <col min="6064" max="6144" width="1.7109375" style="19"/>
    <col min="6145" max="6201" width="1.7109375" style="19" customWidth="1"/>
    <col min="6202" max="6202" width="2.85546875" style="19" customWidth="1"/>
    <col min="6203" max="6203" width="2.140625" style="19" customWidth="1"/>
    <col min="6204" max="6204" width="2.85546875" style="19" customWidth="1"/>
    <col min="6205" max="6208" width="1.7109375" style="19" customWidth="1"/>
    <col min="6209" max="6209" width="3.42578125" style="19" bestFit="1" customWidth="1"/>
    <col min="6210" max="6210" width="2.28515625" style="19" customWidth="1"/>
    <col min="6211" max="6211" width="2.7109375" style="19" bestFit="1" customWidth="1"/>
    <col min="6212" max="6212" width="2.42578125" style="19" bestFit="1" customWidth="1"/>
    <col min="6213" max="6213" width="2.28515625" style="19" customWidth="1"/>
    <col min="6214" max="6214" width="2.5703125" style="19" customWidth="1"/>
    <col min="6215" max="6215" width="3" style="19" bestFit="1" customWidth="1"/>
    <col min="6216" max="6243" width="5.7109375" style="19" customWidth="1"/>
    <col min="6244" max="6319" width="1.7109375" style="19" customWidth="1"/>
    <col min="6320" max="6400" width="1.7109375" style="19"/>
    <col min="6401" max="6457" width="1.7109375" style="19" customWidth="1"/>
    <col min="6458" max="6458" width="2.85546875" style="19" customWidth="1"/>
    <col min="6459" max="6459" width="2.140625" style="19" customWidth="1"/>
    <col min="6460" max="6460" width="2.85546875" style="19" customWidth="1"/>
    <col min="6461" max="6464" width="1.7109375" style="19" customWidth="1"/>
    <col min="6465" max="6465" width="3.42578125" style="19" bestFit="1" customWidth="1"/>
    <col min="6466" max="6466" width="2.28515625" style="19" customWidth="1"/>
    <col min="6467" max="6467" width="2.7109375" style="19" bestFit="1" customWidth="1"/>
    <col min="6468" max="6468" width="2.42578125" style="19" bestFit="1" customWidth="1"/>
    <col min="6469" max="6469" width="2.28515625" style="19" customWidth="1"/>
    <col min="6470" max="6470" width="2.5703125" style="19" customWidth="1"/>
    <col min="6471" max="6471" width="3" style="19" bestFit="1" customWidth="1"/>
    <col min="6472" max="6499" width="5.7109375" style="19" customWidth="1"/>
    <col min="6500" max="6575" width="1.7109375" style="19" customWidth="1"/>
    <col min="6576" max="6656" width="1.7109375" style="19"/>
    <col min="6657" max="6713" width="1.7109375" style="19" customWidth="1"/>
    <col min="6714" max="6714" width="2.85546875" style="19" customWidth="1"/>
    <col min="6715" max="6715" width="2.140625" style="19" customWidth="1"/>
    <col min="6716" max="6716" width="2.85546875" style="19" customWidth="1"/>
    <col min="6717" max="6720" width="1.7109375" style="19" customWidth="1"/>
    <col min="6721" max="6721" width="3.42578125" style="19" bestFit="1" customWidth="1"/>
    <col min="6722" max="6722" width="2.28515625" style="19" customWidth="1"/>
    <col min="6723" max="6723" width="2.7109375" style="19" bestFit="1" customWidth="1"/>
    <col min="6724" max="6724" width="2.42578125" style="19" bestFit="1" customWidth="1"/>
    <col min="6725" max="6725" width="2.28515625" style="19" customWidth="1"/>
    <col min="6726" max="6726" width="2.5703125" style="19" customWidth="1"/>
    <col min="6727" max="6727" width="3" style="19" bestFit="1" customWidth="1"/>
    <col min="6728" max="6755" width="5.7109375" style="19" customWidth="1"/>
    <col min="6756" max="6831" width="1.7109375" style="19" customWidth="1"/>
    <col min="6832" max="6912" width="1.7109375" style="19"/>
    <col min="6913" max="6969" width="1.7109375" style="19" customWidth="1"/>
    <col min="6970" max="6970" width="2.85546875" style="19" customWidth="1"/>
    <col min="6971" max="6971" width="2.140625" style="19" customWidth="1"/>
    <col min="6972" max="6972" width="2.85546875" style="19" customWidth="1"/>
    <col min="6973" max="6976" width="1.7109375" style="19" customWidth="1"/>
    <col min="6977" max="6977" width="3.42578125" style="19" bestFit="1" customWidth="1"/>
    <col min="6978" max="6978" width="2.28515625" style="19" customWidth="1"/>
    <col min="6979" max="6979" width="2.7109375" style="19" bestFit="1" customWidth="1"/>
    <col min="6980" max="6980" width="2.42578125" style="19" bestFit="1" customWidth="1"/>
    <col min="6981" max="6981" width="2.28515625" style="19" customWidth="1"/>
    <col min="6982" max="6982" width="2.5703125" style="19" customWidth="1"/>
    <col min="6983" max="6983" width="3" style="19" bestFit="1" customWidth="1"/>
    <col min="6984" max="7011" width="5.7109375" style="19" customWidth="1"/>
    <col min="7012" max="7087" width="1.7109375" style="19" customWidth="1"/>
    <col min="7088" max="7168" width="1.7109375" style="19"/>
    <col min="7169" max="7225" width="1.7109375" style="19" customWidth="1"/>
    <col min="7226" max="7226" width="2.85546875" style="19" customWidth="1"/>
    <col min="7227" max="7227" width="2.140625" style="19" customWidth="1"/>
    <col min="7228" max="7228" width="2.85546875" style="19" customWidth="1"/>
    <col min="7229" max="7232" width="1.7109375" style="19" customWidth="1"/>
    <col min="7233" max="7233" width="3.42578125" style="19" bestFit="1" customWidth="1"/>
    <col min="7234" max="7234" width="2.28515625" style="19" customWidth="1"/>
    <col min="7235" max="7235" width="2.7109375" style="19" bestFit="1" customWidth="1"/>
    <col min="7236" max="7236" width="2.42578125" style="19" bestFit="1" customWidth="1"/>
    <col min="7237" max="7237" width="2.28515625" style="19" customWidth="1"/>
    <col min="7238" max="7238" width="2.5703125" style="19" customWidth="1"/>
    <col min="7239" max="7239" width="3" style="19" bestFit="1" customWidth="1"/>
    <col min="7240" max="7267" width="5.7109375" style="19" customWidth="1"/>
    <col min="7268" max="7343" width="1.7109375" style="19" customWidth="1"/>
    <col min="7344" max="7424" width="1.7109375" style="19"/>
    <col min="7425" max="7481" width="1.7109375" style="19" customWidth="1"/>
    <col min="7482" max="7482" width="2.85546875" style="19" customWidth="1"/>
    <col min="7483" max="7483" width="2.140625" style="19" customWidth="1"/>
    <col min="7484" max="7484" width="2.85546875" style="19" customWidth="1"/>
    <col min="7485" max="7488" width="1.7109375" style="19" customWidth="1"/>
    <col min="7489" max="7489" width="3.42578125" style="19" bestFit="1" customWidth="1"/>
    <col min="7490" max="7490" width="2.28515625" style="19" customWidth="1"/>
    <col min="7491" max="7491" width="2.7109375" style="19" bestFit="1" customWidth="1"/>
    <col min="7492" max="7492" width="2.42578125" style="19" bestFit="1" customWidth="1"/>
    <col min="7493" max="7493" width="2.28515625" style="19" customWidth="1"/>
    <col min="7494" max="7494" width="2.5703125" style="19" customWidth="1"/>
    <col min="7495" max="7495" width="3" style="19" bestFit="1" customWidth="1"/>
    <col min="7496" max="7523" width="5.7109375" style="19" customWidth="1"/>
    <col min="7524" max="7599" width="1.7109375" style="19" customWidth="1"/>
    <col min="7600" max="7680" width="1.7109375" style="19"/>
    <col min="7681" max="7737" width="1.7109375" style="19" customWidth="1"/>
    <col min="7738" max="7738" width="2.85546875" style="19" customWidth="1"/>
    <col min="7739" max="7739" width="2.140625" style="19" customWidth="1"/>
    <col min="7740" max="7740" width="2.85546875" style="19" customWidth="1"/>
    <col min="7741" max="7744" width="1.7109375" style="19" customWidth="1"/>
    <col min="7745" max="7745" width="3.42578125" style="19" bestFit="1" customWidth="1"/>
    <col min="7746" max="7746" width="2.28515625" style="19" customWidth="1"/>
    <col min="7747" max="7747" width="2.7109375" style="19" bestFit="1" customWidth="1"/>
    <col min="7748" max="7748" width="2.42578125" style="19" bestFit="1" customWidth="1"/>
    <col min="7749" max="7749" width="2.28515625" style="19" customWidth="1"/>
    <col min="7750" max="7750" width="2.5703125" style="19" customWidth="1"/>
    <col min="7751" max="7751" width="3" style="19" bestFit="1" customWidth="1"/>
    <col min="7752" max="7779" width="5.7109375" style="19" customWidth="1"/>
    <col min="7780" max="7855" width="1.7109375" style="19" customWidth="1"/>
    <col min="7856" max="7936" width="1.7109375" style="19"/>
    <col min="7937" max="7993" width="1.7109375" style="19" customWidth="1"/>
    <col min="7994" max="7994" width="2.85546875" style="19" customWidth="1"/>
    <col min="7995" max="7995" width="2.140625" style="19" customWidth="1"/>
    <col min="7996" max="7996" width="2.85546875" style="19" customWidth="1"/>
    <col min="7997" max="8000" width="1.7109375" style="19" customWidth="1"/>
    <col min="8001" max="8001" width="3.42578125" style="19" bestFit="1" customWidth="1"/>
    <col min="8002" max="8002" width="2.28515625" style="19" customWidth="1"/>
    <col min="8003" max="8003" width="2.7109375" style="19" bestFit="1" customWidth="1"/>
    <col min="8004" max="8004" width="2.42578125" style="19" bestFit="1" customWidth="1"/>
    <col min="8005" max="8005" width="2.28515625" style="19" customWidth="1"/>
    <col min="8006" max="8006" width="2.5703125" style="19" customWidth="1"/>
    <col min="8007" max="8007" width="3" style="19" bestFit="1" customWidth="1"/>
    <col min="8008" max="8035" width="5.7109375" style="19" customWidth="1"/>
    <col min="8036" max="8111" width="1.7109375" style="19" customWidth="1"/>
    <col min="8112" max="8192" width="1.7109375" style="19"/>
    <col min="8193" max="8249" width="1.7109375" style="19" customWidth="1"/>
    <col min="8250" max="8250" width="2.85546875" style="19" customWidth="1"/>
    <col min="8251" max="8251" width="2.140625" style="19" customWidth="1"/>
    <col min="8252" max="8252" width="2.85546875" style="19" customWidth="1"/>
    <col min="8253" max="8256" width="1.7109375" style="19" customWidth="1"/>
    <col min="8257" max="8257" width="3.42578125" style="19" bestFit="1" customWidth="1"/>
    <col min="8258" max="8258" width="2.28515625" style="19" customWidth="1"/>
    <col min="8259" max="8259" width="2.7109375" style="19" bestFit="1" customWidth="1"/>
    <col min="8260" max="8260" width="2.42578125" style="19" bestFit="1" customWidth="1"/>
    <col min="8261" max="8261" width="2.28515625" style="19" customWidth="1"/>
    <col min="8262" max="8262" width="2.5703125" style="19" customWidth="1"/>
    <col min="8263" max="8263" width="3" style="19" bestFit="1" customWidth="1"/>
    <col min="8264" max="8291" width="5.7109375" style="19" customWidth="1"/>
    <col min="8292" max="8367" width="1.7109375" style="19" customWidth="1"/>
    <col min="8368" max="8448" width="1.7109375" style="19"/>
    <col min="8449" max="8505" width="1.7109375" style="19" customWidth="1"/>
    <col min="8506" max="8506" width="2.85546875" style="19" customWidth="1"/>
    <col min="8507" max="8507" width="2.140625" style="19" customWidth="1"/>
    <col min="8508" max="8508" width="2.85546875" style="19" customWidth="1"/>
    <col min="8509" max="8512" width="1.7109375" style="19" customWidth="1"/>
    <col min="8513" max="8513" width="3.42578125" style="19" bestFit="1" customWidth="1"/>
    <col min="8514" max="8514" width="2.28515625" style="19" customWidth="1"/>
    <col min="8515" max="8515" width="2.7109375" style="19" bestFit="1" customWidth="1"/>
    <col min="8516" max="8516" width="2.42578125" style="19" bestFit="1" customWidth="1"/>
    <col min="8517" max="8517" width="2.28515625" style="19" customWidth="1"/>
    <col min="8518" max="8518" width="2.5703125" style="19" customWidth="1"/>
    <col min="8519" max="8519" width="3" style="19" bestFit="1" customWidth="1"/>
    <col min="8520" max="8547" width="5.7109375" style="19" customWidth="1"/>
    <col min="8548" max="8623" width="1.7109375" style="19" customWidth="1"/>
    <col min="8624" max="8704" width="1.7109375" style="19"/>
    <col min="8705" max="8761" width="1.7109375" style="19" customWidth="1"/>
    <col min="8762" max="8762" width="2.85546875" style="19" customWidth="1"/>
    <col min="8763" max="8763" width="2.140625" style="19" customWidth="1"/>
    <col min="8764" max="8764" width="2.85546875" style="19" customWidth="1"/>
    <col min="8765" max="8768" width="1.7109375" style="19" customWidth="1"/>
    <col min="8769" max="8769" width="3.42578125" style="19" bestFit="1" customWidth="1"/>
    <col min="8770" max="8770" width="2.28515625" style="19" customWidth="1"/>
    <col min="8771" max="8771" width="2.7109375" style="19" bestFit="1" customWidth="1"/>
    <col min="8772" max="8772" width="2.42578125" style="19" bestFit="1" customWidth="1"/>
    <col min="8773" max="8773" width="2.28515625" style="19" customWidth="1"/>
    <col min="8774" max="8774" width="2.5703125" style="19" customWidth="1"/>
    <col min="8775" max="8775" width="3" style="19" bestFit="1" customWidth="1"/>
    <col min="8776" max="8803" width="5.7109375" style="19" customWidth="1"/>
    <col min="8804" max="8879" width="1.7109375" style="19" customWidth="1"/>
    <col min="8880" max="8960" width="1.7109375" style="19"/>
    <col min="8961" max="9017" width="1.7109375" style="19" customWidth="1"/>
    <col min="9018" max="9018" width="2.85546875" style="19" customWidth="1"/>
    <col min="9019" max="9019" width="2.140625" style="19" customWidth="1"/>
    <col min="9020" max="9020" width="2.85546875" style="19" customWidth="1"/>
    <col min="9021" max="9024" width="1.7109375" style="19" customWidth="1"/>
    <col min="9025" max="9025" width="3.42578125" style="19" bestFit="1" customWidth="1"/>
    <col min="9026" max="9026" width="2.28515625" style="19" customWidth="1"/>
    <col min="9027" max="9027" width="2.7109375" style="19" bestFit="1" customWidth="1"/>
    <col min="9028" max="9028" width="2.42578125" style="19" bestFit="1" customWidth="1"/>
    <col min="9029" max="9029" width="2.28515625" style="19" customWidth="1"/>
    <col min="9030" max="9030" width="2.5703125" style="19" customWidth="1"/>
    <col min="9031" max="9031" width="3" style="19" bestFit="1" customWidth="1"/>
    <col min="9032" max="9059" width="5.7109375" style="19" customWidth="1"/>
    <col min="9060" max="9135" width="1.7109375" style="19" customWidth="1"/>
    <col min="9136" max="9216" width="1.7109375" style="19"/>
    <col min="9217" max="9273" width="1.7109375" style="19" customWidth="1"/>
    <col min="9274" max="9274" width="2.85546875" style="19" customWidth="1"/>
    <col min="9275" max="9275" width="2.140625" style="19" customWidth="1"/>
    <col min="9276" max="9276" width="2.85546875" style="19" customWidth="1"/>
    <col min="9277" max="9280" width="1.7109375" style="19" customWidth="1"/>
    <col min="9281" max="9281" width="3.42578125" style="19" bestFit="1" customWidth="1"/>
    <col min="9282" max="9282" width="2.28515625" style="19" customWidth="1"/>
    <col min="9283" max="9283" width="2.7109375" style="19" bestFit="1" customWidth="1"/>
    <col min="9284" max="9284" width="2.42578125" style="19" bestFit="1" customWidth="1"/>
    <col min="9285" max="9285" width="2.28515625" style="19" customWidth="1"/>
    <col min="9286" max="9286" width="2.5703125" style="19" customWidth="1"/>
    <col min="9287" max="9287" width="3" style="19" bestFit="1" customWidth="1"/>
    <col min="9288" max="9315" width="5.7109375" style="19" customWidth="1"/>
    <col min="9316" max="9391" width="1.7109375" style="19" customWidth="1"/>
    <col min="9392" max="9472" width="1.7109375" style="19"/>
    <col min="9473" max="9529" width="1.7109375" style="19" customWidth="1"/>
    <col min="9530" max="9530" width="2.85546875" style="19" customWidth="1"/>
    <col min="9531" max="9531" width="2.140625" style="19" customWidth="1"/>
    <col min="9532" max="9532" width="2.85546875" style="19" customWidth="1"/>
    <col min="9533" max="9536" width="1.7109375" style="19" customWidth="1"/>
    <col min="9537" max="9537" width="3.42578125" style="19" bestFit="1" customWidth="1"/>
    <col min="9538" max="9538" width="2.28515625" style="19" customWidth="1"/>
    <col min="9539" max="9539" width="2.7109375" style="19" bestFit="1" customWidth="1"/>
    <col min="9540" max="9540" width="2.42578125" style="19" bestFit="1" customWidth="1"/>
    <col min="9541" max="9541" width="2.28515625" style="19" customWidth="1"/>
    <col min="9542" max="9542" width="2.5703125" style="19" customWidth="1"/>
    <col min="9543" max="9543" width="3" style="19" bestFit="1" customWidth="1"/>
    <col min="9544" max="9571" width="5.7109375" style="19" customWidth="1"/>
    <col min="9572" max="9647" width="1.7109375" style="19" customWidth="1"/>
    <col min="9648" max="9728" width="1.7109375" style="19"/>
    <col min="9729" max="9785" width="1.7109375" style="19" customWidth="1"/>
    <col min="9786" max="9786" width="2.85546875" style="19" customWidth="1"/>
    <col min="9787" max="9787" width="2.140625" style="19" customWidth="1"/>
    <col min="9788" max="9788" width="2.85546875" style="19" customWidth="1"/>
    <col min="9789" max="9792" width="1.7109375" style="19" customWidth="1"/>
    <col min="9793" max="9793" width="3.42578125" style="19" bestFit="1" customWidth="1"/>
    <col min="9794" max="9794" width="2.28515625" style="19" customWidth="1"/>
    <col min="9795" max="9795" width="2.7109375" style="19" bestFit="1" customWidth="1"/>
    <col min="9796" max="9796" width="2.42578125" style="19" bestFit="1" customWidth="1"/>
    <col min="9797" max="9797" width="2.28515625" style="19" customWidth="1"/>
    <col min="9798" max="9798" width="2.5703125" style="19" customWidth="1"/>
    <col min="9799" max="9799" width="3" style="19" bestFit="1" customWidth="1"/>
    <col min="9800" max="9827" width="5.7109375" style="19" customWidth="1"/>
    <col min="9828" max="9903" width="1.7109375" style="19" customWidth="1"/>
    <col min="9904" max="9984" width="1.7109375" style="19"/>
    <col min="9985" max="10041" width="1.7109375" style="19" customWidth="1"/>
    <col min="10042" max="10042" width="2.85546875" style="19" customWidth="1"/>
    <col min="10043" max="10043" width="2.140625" style="19" customWidth="1"/>
    <col min="10044" max="10044" width="2.85546875" style="19" customWidth="1"/>
    <col min="10045" max="10048" width="1.7109375" style="19" customWidth="1"/>
    <col min="10049" max="10049" width="3.42578125" style="19" bestFit="1" customWidth="1"/>
    <col min="10050" max="10050" width="2.28515625" style="19" customWidth="1"/>
    <col min="10051" max="10051" width="2.7109375" style="19" bestFit="1" customWidth="1"/>
    <col min="10052" max="10052" width="2.42578125" style="19" bestFit="1" customWidth="1"/>
    <col min="10053" max="10053" width="2.28515625" style="19" customWidth="1"/>
    <col min="10054" max="10054" width="2.5703125" style="19" customWidth="1"/>
    <col min="10055" max="10055" width="3" style="19" bestFit="1" customWidth="1"/>
    <col min="10056" max="10083" width="5.7109375" style="19" customWidth="1"/>
    <col min="10084" max="10159" width="1.7109375" style="19" customWidth="1"/>
    <col min="10160" max="10240" width="1.7109375" style="19"/>
    <col min="10241" max="10297" width="1.7109375" style="19" customWidth="1"/>
    <col min="10298" max="10298" width="2.85546875" style="19" customWidth="1"/>
    <col min="10299" max="10299" width="2.140625" style="19" customWidth="1"/>
    <col min="10300" max="10300" width="2.85546875" style="19" customWidth="1"/>
    <col min="10301" max="10304" width="1.7109375" style="19" customWidth="1"/>
    <col min="10305" max="10305" width="3.42578125" style="19" bestFit="1" customWidth="1"/>
    <col min="10306" max="10306" width="2.28515625" style="19" customWidth="1"/>
    <col min="10307" max="10307" width="2.7109375" style="19" bestFit="1" customWidth="1"/>
    <col min="10308" max="10308" width="2.42578125" style="19" bestFit="1" customWidth="1"/>
    <col min="10309" max="10309" width="2.28515625" style="19" customWidth="1"/>
    <col min="10310" max="10310" width="2.5703125" style="19" customWidth="1"/>
    <col min="10311" max="10311" width="3" style="19" bestFit="1" customWidth="1"/>
    <col min="10312" max="10339" width="5.7109375" style="19" customWidth="1"/>
    <col min="10340" max="10415" width="1.7109375" style="19" customWidth="1"/>
    <col min="10416" max="10496" width="1.7109375" style="19"/>
    <col min="10497" max="10553" width="1.7109375" style="19" customWidth="1"/>
    <col min="10554" max="10554" width="2.85546875" style="19" customWidth="1"/>
    <col min="10555" max="10555" width="2.140625" style="19" customWidth="1"/>
    <col min="10556" max="10556" width="2.85546875" style="19" customWidth="1"/>
    <col min="10557" max="10560" width="1.7109375" style="19" customWidth="1"/>
    <col min="10561" max="10561" width="3.42578125" style="19" bestFit="1" customWidth="1"/>
    <col min="10562" max="10562" width="2.28515625" style="19" customWidth="1"/>
    <col min="10563" max="10563" width="2.7109375" style="19" bestFit="1" customWidth="1"/>
    <col min="10564" max="10564" width="2.42578125" style="19" bestFit="1" customWidth="1"/>
    <col min="10565" max="10565" width="2.28515625" style="19" customWidth="1"/>
    <col min="10566" max="10566" width="2.5703125" style="19" customWidth="1"/>
    <col min="10567" max="10567" width="3" style="19" bestFit="1" customWidth="1"/>
    <col min="10568" max="10595" width="5.7109375" style="19" customWidth="1"/>
    <col min="10596" max="10671" width="1.7109375" style="19" customWidth="1"/>
    <col min="10672" max="10752" width="1.7109375" style="19"/>
    <col min="10753" max="10809" width="1.7109375" style="19" customWidth="1"/>
    <col min="10810" max="10810" width="2.85546875" style="19" customWidth="1"/>
    <col min="10811" max="10811" width="2.140625" style="19" customWidth="1"/>
    <col min="10812" max="10812" width="2.85546875" style="19" customWidth="1"/>
    <col min="10813" max="10816" width="1.7109375" style="19" customWidth="1"/>
    <col min="10817" max="10817" width="3.42578125" style="19" bestFit="1" customWidth="1"/>
    <col min="10818" max="10818" width="2.28515625" style="19" customWidth="1"/>
    <col min="10819" max="10819" width="2.7109375" style="19" bestFit="1" customWidth="1"/>
    <col min="10820" max="10820" width="2.42578125" style="19" bestFit="1" customWidth="1"/>
    <col min="10821" max="10821" width="2.28515625" style="19" customWidth="1"/>
    <col min="10822" max="10822" width="2.5703125" style="19" customWidth="1"/>
    <col min="10823" max="10823" width="3" style="19" bestFit="1" customWidth="1"/>
    <col min="10824" max="10851" width="5.7109375" style="19" customWidth="1"/>
    <col min="10852" max="10927" width="1.7109375" style="19" customWidth="1"/>
    <col min="10928" max="11008" width="1.7109375" style="19"/>
    <col min="11009" max="11065" width="1.7109375" style="19" customWidth="1"/>
    <col min="11066" max="11066" width="2.85546875" style="19" customWidth="1"/>
    <col min="11067" max="11067" width="2.140625" style="19" customWidth="1"/>
    <col min="11068" max="11068" width="2.85546875" style="19" customWidth="1"/>
    <col min="11069" max="11072" width="1.7109375" style="19" customWidth="1"/>
    <col min="11073" max="11073" width="3.42578125" style="19" bestFit="1" customWidth="1"/>
    <col min="11074" max="11074" width="2.28515625" style="19" customWidth="1"/>
    <col min="11075" max="11075" width="2.7109375" style="19" bestFit="1" customWidth="1"/>
    <col min="11076" max="11076" width="2.42578125" style="19" bestFit="1" customWidth="1"/>
    <col min="11077" max="11077" width="2.28515625" style="19" customWidth="1"/>
    <col min="11078" max="11078" width="2.5703125" style="19" customWidth="1"/>
    <col min="11079" max="11079" width="3" style="19" bestFit="1" customWidth="1"/>
    <col min="11080" max="11107" width="5.7109375" style="19" customWidth="1"/>
    <col min="11108" max="11183" width="1.7109375" style="19" customWidth="1"/>
    <col min="11184" max="11264" width="1.7109375" style="19"/>
    <col min="11265" max="11321" width="1.7109375" style="19" customWidth="1"/>
    <col min="11322" max="11322" width="2.85546875" style="19" customWidth="1"/>
    <col min="11323" max="11323" width="2.140625" style="19" customWidth="1"/>
    <col min="11324" max="11324" width="2.85546875" style="19" customWidth="1"/>
    <col min="11325" max="11328" width="1.7109375" style="19" customWidth="1"/>
    <col min="11329" max="11329" width="3.42578125" style="19" bestFit="1" customWidth="1"/>
    <col min="11330" max="11330" width="2.28515625" style="19" customWidth="1"/>
    <col min="11331" max="11331" width="2.7109375" style="19" bestFit="1" customWidth="1"/>
    <col min="11332" max="11332" width="2.42578125" style="19" bestFit="1" customWidth="1"/>
    <col min="11333" max="11333" width="2.28515625" style="19" customWidth="1"/>
    <col min="11334" max="11334" width="2.5703125" style="19" customWidth="1"/>
    <col min="11335" max="11335" width="3" style="19" bestFit="1" customWidth="1"/>
    <col min="11336" max="11363" width="5.7109375" style="19" customWidth="1"/>
    <col min="11364" max="11439" width="1.7109375" style="19" customWidth="1"/>
    <col min="11440" max="11520" width="1.7109375" style="19"/>
    <col min="11521" max="11577" width="1.7109375" style="19" customWidth="1"/>
    <col min="11578" max="11578" width="2.85546875" style="19" customWidth="1"/>
    <col min="11579" max="11579" width="2.140625" style="19" customWidth="1"/>
    <col min="11580" max="11580" width="2.85546875" style="19" customWidth="1"/>
    <col min="11581" max="11584" width="1.7109375" style="19" customWidth="1"/>
    <col min="11585" max="11585" width="3.42578125" style="19" bestFit="1" customWidth="1"/>
    <col min="11586" max="11586" width="2.28515625" style="19" customWidth="1"/>
    <col min="11587" max="11587" width="2.7109375" style="19" bestFit="1" customWidth="1"/>
    <col min="11588" max="11588" width="2.42578125" style="19" bestFit="1" customWidth="1"/>
    <col min="11589" max="11589" width="2.28515625" style="19" customWidth="1"/>
    <col min="11590" max="11590" width="2.5703125" style="19" customWidth="1"/>
    <col min="11591" max="11591" width="3" style="19" bestFit="1" customWidth="1"/>
    <col min="11592" max="11619" width="5.7109375" style="19" customWidth="1"/>
    <col min="11620" max="11695" width="1.7109375" style="19" customWidth="1"/>
    <col min="11696" max="11776" width="1.7109375" style="19"/>
    <col min="11777" max="11833" width="1.7109375" style="19" customWidth="1"/>
    <col min="11834" max="11834" width="2.85546875" style="19" customWidth="1"/>
    <col min="11835" max="11835" width="2.140625" style="19" customWidth="1"/>
    <col min="11836" max="11836" width="2.85546875" style="19" customWidth="1"/>
    <col min="11837" max="11840" width="1.7109375" style="19" customWidth="1"/>
    <col min="11841" max="11841" width="3.42578125" style="19" bestFit="1" customWidth="1"/>
    <col min="11842" max="11842" width="2.28515625" style="19" customWidth="1"/>
    <col min="11843" max="11843" width="2.7109375" style="19" bestFit="1" customWidth="1"/>
    <col min="11844" max="11844" width="2.42578125" style="19" bestFit="1" customWidth="1"/>
    <col min="11845" max="11845" width="2.28515625" style="19" customWidth="1"/>
    <col min="11846" max="11846" width="2.5703125" style="19" customWidth="1"/>
    <col min="11847" max="11847" width="3" style="19" bestFit="1" customWidth="1"/>
    <col min="11848" max="11875" width="5.7109375" style="19" customWidth="1"/>
    <col min="11876" max="11951" width="1.7109375" style="19" customWidth="1"/>
    <col min="11952" max="12032" width="1.7109375" style="19"/>
    <col min="12033" max="12089" width="1.7109375" style="19" customWidth="1"/>
    <col min="12090" max="12090" width="2.85546875" style="19" customWidth="1"/>
    <col min="12091" max="12091" width="2.140625" style="19" customWidth="1"/>
    <col min="12092" max="12092" width="2.85546875" style="19" customWidth="1"/>
    <col min="12093" max="12096" width="1.7109375" style="19" customWidth="1"/>
    <col min="12097" max="12097" width="3.42578125" style="19" bestFit="1" customWidth="1"/>
    <col min="12098" max="12098" width="2.28515625" style="19" customWidth="1"/>
    <col min="12099" max="12099" width="2.7109375" style="19" bestFit="1" customWidth="1"/>
    <col min="12100" max="12100" width="2.42578125" style="19" bestFit="1" customWidth="1"/>
    <col min="12101" max="12101" width="2.28515625" style="19" customWidth="1"/>
    <col min="12102" max="12102" width="2.5703125" style="19" customWidth="1"/>
    <col min="12103" max="12103" width="3" style="19" bestFit="1" customWidth="1"/>
    <col min="12104" max="12131" width="5.7109375" style="19" customWidth="1"/>
    <col min="12132" max="12207" width="1.7109375" style="19" customWidth="1"/>
    <col min="12208" max="12288" width="1.7109375" style="19"/>
    <col min="12289" max="12345" width="1.7109375" style="19" customWidth="1"/>
    <col min="12346" max="12346" width="2.85546875" style="19" customWidth="1"/>
    <col min="12347" max="12347" width="2.140625" style="19" customWidth="1"/>
    <col min="12348" max="12348" width="2.85546875" style="19" customWidth="1"/>
    <col min="12349" max="12352" width="1.7109375" style="19" customWidth="1"/>
    <col min="12353" max="12353" width="3.42578125" style="19" bestFit="1" customWidth="1"/>
    <col min="12354" max="12354" width="2.28515625" style="19" customWidth="1"/>
    <col min="12355" max="12355" width="2.7109375" style="19" bestFit="1" customWidth="1"/>
    <col min="12356" max="12356" width="2.42578125" style="19" bestFit="1" customWidth="1"/>
    <col min="12357" max="12357" width="2.28515625" style="19" customWidth="1"/>
    <col min="12358" max="12358" width="2.5703125" style="19" customWidth="1"/>
    <col min="12359" max="12359" width="3" style="19" bestFit="1" customWidth="1"/>
    <col min="12360" max="12387" width="5.7109375" style="19" customWidth="1"/>
    <col min="12388" max="12463" width="1.7109375" style="19" customWidth="1"/>
    <col min="12464" max="12544" width="1.7109375" style="19"/>
    <col min="12545" max="12601" width="1.7109375" style="19" customWidth="1"/>
    <col min="12602" max="12602" width="2.85546875" style="19" customWidth="1"/>
    <col min="12603" max="12603" width="2.140625" style="19" customWidth="1"/>
    <col min="12604" max="12604" width="2.85546875" style="19" customWidth="1"/>
    <col min="12605" max="12608" width="1.7109375" style="19" customWidth="1"/>
    <col min="12609" max="12609" width="3.42578125" style="19" bestFit="1" customWidth="1"/>
    <col min="12610" max="12610" width="2.28515625" style="19" customWidth="1"/>
    <col min="12611" max="12611" width="2.7109375" style="19" bestFit="1" customWidth="1"/>
    <col min="12612" max="12612" width="2.42578125" style="19" bestFit="1" customWidth="1"/>
    <col min="12613" max="12613" width="2.28515625" style="19" customWidth="1"/>
    <col min="12614" max="12614" width="2.5703125" style="19" customWidth="1"/>
    <col min="12615" max="12615" width="3" style="19" bestFit="1" customWidth="1"/>
    <col min="12616" max="12643" width="5.7109375" style="19" customWidth="1"/>
    <col min="12644" max="12719" width="1.7109375" style="19" customWidth="1"/>
    <col min="12720" max="12800" width="1.7109375" style="19"/>
    <col min="12801" max="12857" width="1.7109375" style="19" customWidth="1"/>
    <col min="12858" max="12858" width="2.85546875" style="19" customWidth="1"/>
    <col min="12859" max="12859" width="2.140625" style="19" customWidth="1"/>
    <col min="12860" max="12860" width="2.85546875" style="19" customWidth="1"/>
    <col min="12861" max="12864" width="1.7109375" style="19" customWidth="1"/>
    <col min="12865" max="12865" width="3.42578125" style="19" bestFit="1" customWidth="1"/>
    <col min="12866" max="12866" width="2.28515625" style="19" customWidth="1"/>
    <col min="12867" max="12867" width="2.7109375" style="19" bestFit="1" customWidth="1"/>
    <col min="12868" max="12868" width="2.42578125" style="19" bestFit="1" customWidth="1"/>
    <col min="12869" max="12869" width="2.28515625" style="19" customWidth="1"/>
    <col min="12870" max="12870" width="2.5703125" style="19" customWidth="1"/>
    <col min="12871" max="12871" width="3" style="19" bestFit="1" customWidth="1"/>
    <col min="12872" max="12899" width="5.7109375" style="19" customWidth="1"/>
    <col min="12900" max="12975" width="1.7109375" style="19" customWidth="1"/>
    <col min="12976" max="13056" width="1.7109375" style="19"/>
    <col min="13057" max="13113" width="1.7109375" style="19" customWidth="1"/>
    <col min="13114" max="13114" width="2.85546875" style="19" customWidth="1"/>
    <col min="13115" max="13115" width="2.140625" style="19" customWidth="1"/>
    <col min="13116" max="13116" width="2.85546875" style="19" customWidth="1"/>
    <col min="13117" max="13120" width="1.7109375" style="19" customWidth="1"/>
    <col min="13121" max="13121" width="3.42578125" style="19" bestFit="1" customWidth="1"/>
    <col min="13122" max="13122" width="2.28515625" style="19" customWidth="1"/>
    <col min="13123" max="13123" width="2.7109375" style="19" bestFit="1" customWidth="1"/>
    <col min="13124" max="13124" width="2.42578125" style="19" bestFit="1" customWidth="1"/>
    <col min="13125" max="13125" width="2.28515625" style="19" customWidth="1"/>
    <col min="13126" max="13126" width="2.5703125" style="19" customWidth="1"/>
    <col min="13127" max="13127" width="3" style="19" bestFit="1" customWidth="1"/>
    <col min="13128" max="13155" width="5.7109375" style="19" customWidth="1"/>
    <col min="13156" max="13231" width="1.7109375" style="19" customWidth="1"/>
    <col min="13232" max="13312" width="1.7109375" style="19"/>
    <col min="13313" max="13369" width="1.7109375" style="19" customWidth="1"/>
    <col min="13370" max="13370" width="2.85546875" style="19" customWidth="1"/>
    <col min="13371" max="13371" width="2.140625" style="19" customWidth="1"/>
    <col min="13372" max="13372" width="2.85546875" style="19" customWidth="1"/>
    <col min="13373" max="13376" width="1.7109375" style="19" customWidth="1"/>
    <col min="13377" max="13377" width="3.42578125" style="19" bestFit="1" customWidth="1"/>
    <col min="13378" max="13378" width="2.28515625" style="19" customWidth="1"/>
    <col min="13379" max="13379" width="2.7109375" style="19" bestFit="1" customWidth="1"/>
    <col min="13380" max="13380" width="2.42578125" style="19" bestFit="1" customWidth="1"/>
    <col min="13381" max="13381" width="2.28515625" style="19" customWidth="1"/>
    <col min="13382" max="13382" width="2.5703125" style="19" customWidth="1"/>
    <col min="13383" max="13383" width="3" style="19" bestFit="1" customWidth="1"/>
    <col min="13384" max="13411" width="5.7109375" style="19" customWidth="1"/>
    <col min="13412" max="13487" width="1.7109375" style="19" customWidth="1"/>
    <col min="13488" max="13568" width="1.7109375" style="19"/>
    <col min="13569" max="13625" width="1.7109375" style="19" customWidth="1"/>
    <col min="13626" max="13626" width="2.85546875" style="19" customWidth="1"/>
    <col min="13627" max="13627" width="2.140625" style="19" customWidth="1"/>
    <col min="13628" max="13628" width="2.85546875" style="19" customWidth="1"/>
    <col min="13629" max="13632" width="1.7109375" style="19" customWidth="1"/>
    <col min="13633" max="13633" width="3.42578125" style="19" bestFit="1" customWidth="1"/>
    <col min="13634" max="13634" width="2.28515625" style="19" customWidth="1"/>
    <col min="13635" max="13635" width="2.7109375" style="19" bestFit="1" customWidth="1"/>
    <col min="13636" max="13636" width="2.42578125" style="19" bestFit="1" customWidth="1"/>
    <col min="13637" max="13637" width="2.28515625" style="19" customWidth="1"/>
    <col min="13638" max="13638" width="2.5703125" style="19" customWidth="1"/>
    <col min="13639" max="13639" width="3" style="19" bestFit="1" customWidth="1"/>
    <col min="13640" max="13667" width="5.7109375" style="19" customWidth="1"/>
    <col min="13668" max="13743" width="1.7109375" style="19" customWidth="1"/>
    <col min="13744" max="13824" width="1.7109375" style="19"/>
    <col min="13825" max="13881" width="1.7109375" style="19" customWidth="1"/>
    <col min="13882" max="13882" width="2.85546875" style="19" customWidth="1"/>
    <col min="13883" max="13883" width="2.140625" style="19" customWidth="1"/>
    <col min="13884" max="13884" width="2.85546875" style="19" customWidth="1"/>
    <col min="13885" max="13888" width="1.7109375" style="19" customWidth="1"/>
    <col min="13889" max="13889" width="3.42578125" style="19" bestFit="1" customWidth="1"/>
    <col min="13890" max="13890" width="2.28515625" style="19" customWidth="1"/>
    <col min="13891" max="13891" width="2.7109375" style="19" bestFit="1" customWidth="1"/>
    <col min="13892" max="13892" width="2.42578125" style="19" bestFit="1" customWidth="1"/>
    <col min="13893" max="13893" width="2.28515625" style="19" customWidth="1"/>
    <col min="13894" max="13894" width="2.5703125" style="19" customWidth="1"/>
    <col min="13895" max="13895" width="3" style="19" bestFit="1" customWidth="1"/>
    <col min="13896" max="13923" width="5.7109375" style="19" customWidth="1"/>
    <col min="13924" max="13999" width="1.7109375" style="19" customWidth="1"/>
    <col min="14000" max="14080" width="1.7109375" style="19"/>
    <col min="14081" max="14137" width="1.7109375" style="19" customWidth="1"/>
    <col min="14138" max="14138" width="2.85546875" style="19" customWidth="1"/>
    <col min="14139" max="14139" width="2.140625" style="19" customWidth="1"/>
    <col min="14140" max="14140" width="2.85546875" style="19" customWidth="1"/>
    <col min="14141" max="14144" width="1.7109375" style="19" customWidth="1"/>
    <col min="14145" max="14145" width="3.42578125" style="19" bestFit="1" customWidth="1"/>
    <col min="14146" max="14146" width="2.28515625" style="19" customWidth="1"/>
    <col min="14147" max="14147" width="2.7109375" style="19" bestFit="1" customWidth="1"/>
    <col min="14148" max="14148" width="2.42578125" style="19" bestFit="1" customWidth="1"/>
    <col min="14149" max="14149" width="2.28515625" style="19" customWidth="1"/>
    <col min="14150" max="14150" width="2.5703125" style="19" customWidth="1"/>
    <col min="14151" max="14151" width="3" style="19" bestFit="1" customWidth="1"/>
    <col min="14152" max="14179" width="5.7109375" style="19" customWidth="1"/>
    <col min="14180" max="14255" width="1.7109375" style="19" customWidth="1"/>
    <col min="14256" max="14336" width="1.7109375" style="19"/>
    <col min="14337" max="14393" width="1.7109375" style="19" customWidth="1"/>
    <col min="14394" max="14394" width="2.85546875" style="19" customWidth="1"/>
    <col min="14395" max="14395" width="2.140625" style="19" customWidth="1"/>
    <col min="14396" max="14396" width="2.85546875" style="19" customWidth="1"/>
    <col min="14397" max="14400" width="1.7109375" style="19" customWidth="1"/>
    <col min="14401" max="14401" width="3.42578125" style="19" bestFit="1" customWidth="1"/>
    <col min="14402" max="14402" width="2.28515625" style="19" customWidth="1"/>
    <col min="14403" max="14403" width="2.7109375" style="19" bestFit="1" customWidth="1"/>
    <col min="14404" max="14404" width="2.42578125" style="19" bestFit="1" customWidth="1"/>
    <col min="14405" max="14405" width="2.28515625" style="19" customWidth="1"/>
    <col min="14406" max="14406" width="2.5703125" style="19" customWidth="1"/>
    <col min="14407" max="14407" width="3" style="19" bestFit="1" customWidth="1"/>
    <col min="14408" max="14435" width="5.7109375" style="19" customWidth="1"/>
    <col min="14436" max="14511" width="1.7109375" style="19" customWidth="1"/>
    <col min="14512" max="14592" width="1.7109375" style="19"/>
    <col min="14593" max="14649" width="1.7109375" style="19" customWidth="1"/>
    <col min="14650" max="14650" width="2.85546875" style="19" customWidth="1"/>
    <col min="14651" max="14651" width="2.140625" style="19" customWidth="1"/>
    <col min="14652" max="14652" width="2.85546875" style="19" customWidth="1"/>
    <col min="14653" max="14656" width="1.7109375" style="19" customWidth="1"/>
    <col min="14657" max="14657" width="3.42578125" style="19" bestFit="1" customWidth="1"/>
    <col min="14658" max="14658" width="2.28515625" style="19" customWidth="1"/>
    <col min="14659" max="14659" width="2.7109375" style="19" bestFit="1" customWidth="1"/>
    <col min="14660" max="14660" width="2.42578125" style="19" bestFit="1" customWidth="1"/>
    <col min="14661" max="14661" width="2.28515625" style="19" customWidth="1"/>
    <col min="14662" max="14662" width="2.5703125" style="19" customWidth="1"/>
    <col min="14663" max="14663" width="3" style="19" bestFit="1" customWidth="1"/>
    <col min="14664" max="14691" width="5.7109375" style="19" customWidth="1"/>
    <col min="14692" max="14767" width="1.7109375" style="19" customWidth="1"/>
    <col min="14768" max="14848" width="1.7109375" style="19"/>
    <col min="14849" max="14905" width="1.7109375" style="19" customWidth="1"/>
    <col min="14906" max="14906" width="2.85546875" style="19" customWidth="1"/>
    <col min="14907" max="14907" width="2.140625" style="19" customWidth="1"/>
    <col min="14908" max="14908" width="2.85546875" style="19" customWidth="1"/>
    <col min="14909" max="14912" width="1.7109375" style="19" customWidth="1"/>
    <col min="14913" max="14913" width="3.42578125" style="19" bestFit="1" customWidth="1"/>
    <col min="14914" max="14914" width="2.28515625" style="19" customWidth="1"/>
    <col min="14915" max="14915" width="2.7109375" style="19" bestFit="1" customWidth="1"/>
    <col min="14916" max="14916" width="2.42578125" style="19" bestFit="1" customWidth="1"/>
    <col min="14917" max="14917" width="2.28515625" style="19" customWidth="1"/>
    <col min="14918" max="14918" width="2.5703125" style="19" customWidth="1"/>
    <col min="14919" max="14919" width="3" style="19" bestFit="1" customWidth="1"/>
    <col min="14920" max="14947" width="5.7109375" style="19" customWidth="1"/>
    <col min="14948" max="15023" width="1.7109375" style="19" customWidth="1"/>
    <col min="15024" max="15104" width="1.7109375" style="19"/>
    <col min="15105" max="15161" width="1.7109375" style="19" customWidth="1"/>
    <col min="15162" max="15162" width="2.85546875" style="19" customWidth="1"/>
    <col min="15163" max="15163" width="2.140625" style="19" customWidth="1"/>
    <col min="15164" max="15164" width="2.85546875" style="19" customWidth="1"/>
    <col min="15165" max="15168" width="1.7109375" style="19" customWidth="1"/>
    <col min="15169" max="15169" width="3.42578125" style="19" bestFit="1" customWidth="1"/>
    <col min="15170" max="15170" width="2.28515625" style="19" customWidth="1"/>
    <col min="15171" max="15171" width="2.7109375" style="19" bestFit="1" customWidth="1"/>
    <col min="15172" max="15172" width="2.42578125" style="19" bestFit="1" customWidth="1"/>
    <col min="15173" max="15173" width="2.28515625" style="19" customWidth="1"/>
    <col min="15174" max="15174" width="2.5703125" style="19" customWidth="1"/>
    <col min="15175" max="15175" width="3" style="19" bestFit="1" customWidth="1"/>
    <col min="15176" max="15203" width="5.7109375" style="19" customWidth="1"/>
    <col min="15204" max="15279" width="1.7109375" style="19" customWidth="1"/>
    <col min="15280" max="15360" width="1.7109375" style="19"/>
    <col min="15361" max="15417" width="1.7109375" style="19" customWidth="1"/>
    <col min="15418" max="15418" width="2.85546875" style="19" customWidth="1"/>
    <col min="15419" max="15419" width="2.140625" style="19" customWidth="1"/>
    <col min="15420" max="15420" width="2.85546875" style="19" customWidth="1"/>
    <col min="15421" max="15424" width="1.7109375" style="19" customWidth="1"/>
    <col min="15425" max="15425" width="3.42578125" style="19" bestFit="1" customWidth="1"/>
    <col min="15426" max="15426" width="2.28515625" style="19" customWidth="1"/>
    <col min="15427" max="15427" width="2.7109375" style="19" bestFit="1" customWidth="1"/>
    <col min="15428" max="15428" width="2.42578125" style="19" bestFit="1" customWidth="1"/>
    <col min="15429" max="15429" width="2.28515625" style="19" customWidth="1"/>
    <col min="15430" max="15430" width="2.5703125" style="19" customWidth="1"/>
    <col min="15431" max="15431" width="3" style="19" bestFit="1" customWidth="1"/>
    <col min="15432" max="15459" width="5.7109375" style="19" customWidth="1"/>
    <col min="15460" max="15535" width="1.7109375" style="19" customWidth="1"/>
    <col min="15536" max="15616" width="1.7109375" style="19"/>
    <col min="15617" max="15673" width="1.7109375" style="19" customWidth="1"/>
    <col min="15674" max="15674" width="2.85546875" style="19" customWidth="1"/>
    <col min="15675" max="15675" width="2.140625" style="19" customWidth="1"/>
    <col min="15676" max="15676" width="2.85546875" style="19" customWidth="1"/>
    <col min="15677" max="15680" width="1.7109375" style="19" customWidth="1"/>
    <col min="15681" max="15681" width="3.42578125" style="19" bestFit="1" customWidth="1"/>
    <col min="15682" max="15682" width="2.28515625" style="19" customWidth="1"/>
    <col min="15683" max="15683" width="2.7109375" style="19" bestFit="1" customWidth="1"/>
    <col min="15684" max="15684" width="2.42578125" style="19" bestFit="1" customWidth="1"/>
    <col min="15685" max="15685" width="2.28515625" style="19" customWidth="1"/>
    <col min="15686" max="15686" width="2.5703125" style="19" customWidth="1"/>
    <col min="15687" max="15687" width="3" style="19" bestFit="1" customWidth="1"/>
    <col min="15688" max="15715" width="5.7109375" style="19" customWidth="1"/>
    <col min="15716" max="15791" width="1.7109375" style="19" customWidth="1"/>
    <col min="15792" max="15872" width="1.7109375" style="19"/>
    <col min="15873" max="15929" width="1.7109375" style="19" customWidth="1"/>
    <col min="15930" max="15930" width="2.85546875" style="19" customWidth="1"/>
    <col min="15931" max="15931" width="2.140625" style="19" customWidth="1"/>
    <col min="15932" max="15932" width="2.85546875" style="19" customWidth="1"/>
    <col min="15933" max="15936" width="1.7109375" style="19" customWidth="1"/>
    <col min="15937" max="15937" width="3.42578125" style="19" bestFit="1" customWidth="1"/>
    <col min="15938" max="15938" width="2.28515625" style="19" customWidth="1"/>
    <col min="15939" max="15939" width="2.7109375" style="19" bestFit="1" customWidth="1"/>
    <col min="15940" max="15940" width="2.42578125" style="19" bestFit="1" customWidth="1"/>
    <col min="15941" max="15941" width="2.28515625" style="19" customWidth="1"/>
    <col min="15942" max="15942" width="2.5703125" style="19" customWidth="1"/>
    <col min="15943" max="15943" width="3" style="19" bestFit="1" customWidth="1"/>
    <col min="15944" max="15971" width="5.7109375" style="19" customWidth="1"/>
    <col min="15972" max="16047" width="1.7109375" style="19" customWidth="1"/>
    <col min="16048" max="16128" width="1.7109375" style="19"/>
    <col min="16129" max="16185" width="1.7109375" style="19" customWidth="1"/>
    <col min="16186" max="16186" width="2.85546875" style="19" customWidth="1"/>
    <col min="16187" max="16187" width="2.140625" style="19" customWidth="1"/>
    <col min="16188" max="16188" width="2.85546875" style="19" customWidth="1"/>
    <col min="16189" max="16192" width="1.7109375" style="19" customWidth="1"/>
    <col min="16193" max="16193" width="3.42578125" style="19" bestFit="1" customWidth="1"/>
    <col min="16194" max="16194" width="2.28515625" style="19" customWidth="1"/>
    <col min="16195" max="16195" width="2.7109375" style="19" bestFit="1" customWidth="1"/>
    <col min="16196" max="16196" width="2.42578125" style="19" bestFit="1" customWidth="1"/>
    <col min="16197" max="16197" width="2.28515625" style="19" customWidth="1"/>
    <col min="16198" max="16198" width="2.5703125" style="19" customWidth="1"/>
    <col min="16199" max="16199" width="3" style="19" bestFit="1" customWidth="1"/>
    <col min="16200" max="16227" width="5.7109375" style="19" customWidth="1"/>
    <col min="16228" max="16303" width="1.7109375" style="19" customWidth="1"/>
    <col min="16304" max="16384" width="1.7109375" style="19"/>
  </cols>
  <sheetData>
    <row r="1" spans="1:175" s="2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  <c r="BY1" s="5"/>
      <c r="BZ1" s="5"/>
      <c r="CA1" s="5"/>
      <c r="CB1" s="5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75" s="12" customFormat="1" ht="11.25" customHeight="1" x14ac:dyDescent="0.5">
      <c r="A2" s="1"/>
      <c r="B2" s="182" t="s">
        <v>25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75" s="18" customFormat="1" ht="11.25" customHeight="1" x14ac:dyDescent="0.2">
      <c r="A3" s="1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4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75" s="18" customFormat="1" ht="11.2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75" s="18" customFormat="1" ht="15" x14ac:dyDescent="0.2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4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75" ht="11.25" customHeight="1" x14ac:dyDescent="0.2"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</row>
    <row r="7" spans="1:175" ht="11.25" customHeight="1" x14ac:dyDescent="0.2">
      <c r="O7" s="93" t="s">
        <v>88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</row>
    <row r="8" spans="1:175" ht="11.25" customHeight="1" x14ac:dyDescent="0.2"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</row>
    <row r="9" spans="1:175" ht="4.5" customHeight="1" x14ac:dyDescent="0.2"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</row>
    <row r="10" spans="1:175" x14ac:dyDescent="0.2"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</row>
    <row r="11" spans="1:175" ht="9" customHeight="1" x14ac:dyDescent="0.2">
      <c r="BD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4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</row>
    <row r="12" spans="1:175" ht="6" customHeight="1" thickBot="1" x14ac:dyDescent="0.25"/>
    <row r="13" spans="1:175" ht="15.75" x14ac:dyDescent="0.25">
      <c r="M13" s="270" t="s">
        <v>0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2"/>
    </row>
    <row r="14" spans="1:175" ht="15" x14ac:dyDescent="0.2">
      <c r="M14" s="187"/>
      <c r="N14" s="188"/>
      <c r="O14" s="189" t="s">
        <v>95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0"/>
      <c r="AT14" s="26"/>
    </row>
    <row r="15" spans="1:175" ht="15" x14ac:dyDescent="0.2">
      <c r="M15" s="187"/>
      <c r="N15" s="188"/>
      <c r="O15" s="189" t="s">
        <v>96</v>
      </c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0"/>
      <c r="AT15" s="26"/>
    </row>
    <row r="16" spans="1:175" ht="15" x14ac:dyDescent="0.2">
      <c r="M16" s="187"/>
      <c r="N16" s="188"/>
      <c r="O16" s="189" t="s">
        <v>98</v>
      </c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26"/>
    </row>
    <row r="17" spans="2:175" ht="15.75" thickBot="1" x14ac:dyDescent="0.25">
      <c r="M17" s="198"/>
      <c r="N17" s="199"/>
      <c r="O17" s="200" t="s">
        <v>99</v>
      </c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1"/>
      <c r="AT17" s="26"/>
    </row>
    <row r="18" spans="2:175" ht="15" x14ac:dyDescent="0.2">
      <c r="M18" s="188"/>
      <c r="N18" s="188"/>
      <c r="O18" s="273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26"/>
    </row>
    <row r="20" spans="2:175" x14ac:dyDescent="0.2">
      <c r="B20" s="27" t="s">
        <v>5</v>
      </c>
    </row>
    <row r="21" spans="2:175" ht="6" customHeight="1" thickBot="1" x14ac:dyDescent="0.25"/>
    <row r="22" spans="2:175" s="34" customFormat="1" ht="16.5" customHeight="1" thickBot="1" x14ac:dyDescent="0.25">
      <c r="B22" s="191" t="s">
        <v>6</v>
      </c>
      <c r="C22" s="192"/>
      <c r="D22" s="193" t="s">
        <v>7</v>
      </c>
      <c r="E22" s="194"/>
      <c r="F22" s="194"/>
      <c r="G22" s="194"/>
      <c r="H22" s="194"/>
      <c r="I22" s="195"/>
      <c r="J22" s="193" t="s">
        <v>8</v>
      </c>
      <c r="K22" s="194"/>
      <c r="L22" s="194"/>
      <c r="M22" s="194"/>
      <c r="N22" s="195"/>
      <c r="O22" s="193" t="s">
        <v>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5"/>
      <c r="AW22" s="193" t="s">
        <v>10</v>
      </c>
      <c r="AX22" s="194"/>
      <c r="AY22" s="194"/>
      <c r="AZ22" s="194"/>
      <c r="BA22" s="195"/>
      <c r="BB22" s="196" t="s">
        <v>50</v>
      </c>
      <c r="BC22" s="197"/>
      <c r="BD22" s="28"/>
      <c r="BE22" s="29"/>
      <c r="BF22" s="30" t="s">
        <v>11</v>
      </c>
      <c r="BG22" s="31"/>
      <c r="BH22" s="31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</row>
    <row r="23" spans="2:175" s="34" customFormat="1" ht="18" customHeight="1" thickBot="1" x14ac:dyDescent="0.3">
      <c r="B23" s="209">
        <v>1</v>
      </c>
      <c r="C23" s="210"/>
      <c r="D23" s="274" t="s">
        <v>83</v>
      </c>
      <c r="E23" s="212"/>
      <c r="F23" s="212"/>
      <c r="G23" s="212"/>
      <c r="H23" s="212"/>
      <c r="I23" s="213"/>
      <c r="J23" s="214">
        <v>0.71805555555555556</v>
      </c>
      <c r="K23" s="214"/>
      <c r="L23" s="214"/>
      <c r="M23" s="214"/>
      <c r="N23" s="215"/>
      <c r="O23" s="275" t="str">
        <f>O14</f>
        <v>DSC Arminia Bielefeld</v>
      </c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35" t="s">
        <v>12</v>
      </c>
      <c r="AF23" s="277" t="str">
        <f>O15</f>
        <v>Twente Enschede</v>
      </c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8"/>
      <c r="AW23" s="219">
        <v>5</v>
      </c>
      <c r="AX23" s="202"/>
      <c r="AY23" s="35" t="s">
        <v>13</v>
      </c>
      <c r="AZ23" s="202">
        <v>0</v>
      </c>
      <c r="BA23" s="203"/>
      <c r="BB23" s="204" t="s">
        <v>51</v>
      </c>
      <c r="BC23" s="205"/>
      <c r="BD23" s="28"/>
      <c r="BE23" s="29"/>
      <c r="BF23" s="37">
        <f>IF(ISBLANK(AW23),"0",IF(AW23&gt;AZ23,3,IF(AW23=AZ23,1,0)))</f>
        <v>3</v>
      </c>
      <c r="BG23" s="37" t="s">
        <v>13</v>
      </c>
      <c r="BH23" s="37">
        <f>IF(ISBLANK(AZ23),"0",IF(AZ23&gt;AW23,3,IF(AZ23=AW23,1,0)))</f>
        <v>0</v>
      </c>
      <c r="BI23" s="29"/>
      <c r="BJ23" s="29"/>
      <c r="BK23" s="29"/>
      <c r="BL23" s="29"/>
      <c r="BM23" s="38" t="str">
        <f>$O$16</f>
        <v>Bayer 04 Leverkusen</v>
      </c>
      <c r="BN23" s="39">
        <f>COUNT($BF$25,$BH$27,$BH$33)</f>
        <v>3</v>
      </c>
      <c r="BO23" s="39">
        <f>SUM($BF$25+$BH$27+$BH$33)</f>
        <v>7</v>
      </c>
      <c r="BP23" s="39">
        <f>SUM($AW$25+$AZ$27+$AZ$33)</f>
        <v>4</v>
      </c>
      <c r="BQ23" s="40" t="s">
        <v>13</v>
      </c>
      <c r="BR23" s="39">
        <f>SUM($AZ$25+$AW$27+$AW$33)</f>
        <v>1</v>
      </c>
      <c r="BS23" s="39">
        <f>SUM(BP23-BR23)</f>
        <v>3</v>
      </c>
      <c r="BT23" s="29"/>
      <c r="BU23" s="29" t="str">
        <f>IF(BV23&gt;0,"Mannschaften gleich!",BM23)</f>
        <v>Bayer 04 Leverkusen</v>
      </c>
      <c r="BV23" s="32">
        <f>IF(AND(BO23=BO24,BS23=BS24,BP23=BP24),1,0)</f>
        <v>0</v>
      </c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</row>
    <row r="24" spans="2:175" s="34" customFormat="1" ht="18" customHeight="1" thickBot="1" x14ac:dyDescent="0.3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8"/>
      <c r="BD24" s="28"/>
      <c r="BE24" s="29"/>
      <c r="BF24" s="37"/>
      <c r="BG24" s="37"/>
      <c r="BH24" s="37"/>
      <c r="BI24" s="29"/>
      <c r="BJ24" s="29"/>
      <c r="BK24" s="29"/>
      <c r="BL24" s="29"/>
      <c r="BM24" s="38" t="str">
        <f>$O$14</f>
        <v>DSC Arminia Bielefeld</v>
      </c>
      <c r="BN24" s="39">
        <f>COUNT($BF$23,$BF$27,$BH$31)</f>
        <v>3</v>
      </c>
      <c r="BO24" s="39">
        <f>SUM($BF$23+$BF$27+$BH$31)</f>
        <v>3</v>
      </c>
      <c r="BP24" s="39">
        <f>SUM($AW$23+$AW$27+$AZ$31)</f>
        <v>5</v>
      </c>
      <c r="BQ24" s="40" t="s">
        <v>13</v>
      </c>
      <c r="BR24" s="39">
        <f>SUM($AZ$23+$AZ$27+$AW$31)</f>
        <v>3</v>
      </c>
      <c r="BS24" s="39">
        <f>SUM(BP24-BR24)</f>
        <v>2</v>
      </c>
      <c r="BT24" s="29"/>
      <c r="BU24" s="29" t="str">
        <f>IF((BV24+BW24)&gt;0,"Mannschaften gleich!",BM24)</f>
        <v>DSC Arminia Bielefeld</v>
      </c>
      <c r="BV24" s="32">
        <f>IF(AND(BO24=BO25,BS24=BS25,BP24=BP25),1,0)</f>
        <v>0</v>
      </c>
      <c r="BW24" s="32">
        <f>IF(AND(BO23=BO24,BS23=BS24,BP23=BP24),1,0)</f>
        <v>0</v>
      </c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</row>
    <row r="25" spans="2:175" s="34" customFormat="1" ht="18" customHeight="1" thickBot="1" x14ac:dyDescent="0.3">
      <c r="B25" s="209">
        <v>2</v>
      </c>
      <c r="C25" s="210"/>
      <c r="D25" s="274" t="s">
        <v>81</v>
      </c>
      <c r="E25" s="212"/>
      <c r="F25" s="212"/>
      <c r="G25" s="212"/>
      <c r="H25" s="212"/>
      <c r="I25" s="213"/>
      <c r="J25" s="214">
        <v>0.70833333333333337</v>
      </c>
      <c r="K25" s="214"/>
      <c r="L25" s="214"/>
      <c r="M25" s="214"/>
      <c r="N25" s="215"/>
      <c r="O25" s="275" t="str">
        <f>O16</f>
        <v>Bayer 04 Leverkusen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35" t="s">
        <v>12</v>
      </c>
      <c r="AF25" s="277" t="str">
        <f>O17</f>
        <v>1.FC Köln</v>
      </c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8"/>
      <c r="AW25" s="219">
        <v>1</v>
      </c>
      <c r="AX25" s="202"/>
      <c r="AY25" s="35" t="s">
        <v>13</v>
      </c>
      <c r="AZ25" s="202">
        <v>1</v>
      </c>
      <c r="BA25" s="203"/>
      <c r="BB25" s="204" t="s">
        <v>51</v>
      </c>
      <c r="BC25" s="205"/>
      <c r="BD25" s="28"/>
      <c r="BE25" s="29"/>
      <c r="BF25" s="37">
        <f>IF(ISBLANK(AW25),"0",IF(AW25&gt;AZ25,3,IF(AW25=AZ25,1,0)))</f>
        <v>1</v>
      </c>
      <c r="BG25" s="37" t="s">
        <v>13</v>
      </c>
      <c r="BH25" s="37">
        <f>IF(ISBLANK(AZ25),"0",IF(AZ25&gt;AW25,3,IF(AZ25=AW25,1,0)))</f>
        <v>1</v>
      </c>
      <c r="BI25" s="29"/>
      <c r="BJ25" s="29"/>
      <c r="BK25" s="29"/>
      <c r="BL25" s="29"/>
      <c r="BM25" s="38" t="str">
        <f>$O$17</f>
        <v>1.FC Köln</v>
      </c>
      <c r="BN25" s="39">
        <f>COUNT($BH$25,$BH$29,$BF$31)</f>
        <v>3</v>
      </c>
      <c r="BO25" s="39">
        <f>SUM($BH$25+$BH$29+$BF$31)</f>
        <v>7</v>
      </c>
      <c r="BP25" s="39">
        <f>SUM($AZ$25+$AZ$29+$AW$31)</f>
        <v>7</v>
      </c>
      <c r="BQ25" s="40" t="s">
        <v>13</v>
      </c>
      <c r="BR25" s="39">
        <f>SUM($AW$25+$AW$29+$AZ$31)</f>
        <v>3</v>
      </c>
      <c r="BS25" s="39">
        <f>SUM(BP25-BR25)</f>
        <v>4</v>
      </c>
      <c r="BT25" s="29"/>
      <c r="BU25" s="29" t="str">
        <f>IF((BV25+BW25)&gt;0,"Mannschaften gleich!",BM25)</f>
        <v>1.FC Köln</v>
      </c>
      <c r="BV25" s="32">
        <f>IF(AND(BO25=BO26,BS25=BS26,BP25=BP26),1,0)</f>
        <v>0</v>
      </c>
      <c r="BW25" s="32">
        <f>IF(AND(BO24=BO25,BS24=BS25,BP24=BP25),1,0)</f>
        <v>0</v>
      </c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</row>
    <row r="26" spans="2:175" s="34" customFormat="1" ht="18" customHeight="1" thickBot="1" x14ac:dyDescent="0.3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8"/>
      <c r="BD26" s="28"/>
      <c r="BE26" s="29"/>
      <c r="BF26" s="37"/>
      <c r="BG26" s="37"/>
      <c r="BH26" s="37"/>
      <c r="BI26" s="29"/>
      <c r="BJ26" s="29"/>
      <c r="BK26" s="29"/>
      <c r="BL26" s="29"/>
      <c r="BM26" s="38" t="str">
        <f>$O$15</f>
        <v>Twente Enschede</v>
      </c>
      <c r="BN26" s="39">
        <f>COUNT($BH$23,$BF$29,$BF$33)</f>
        <v>3</v>
      </c>
      <c r="BO26" s="39">
        <f>SUM($BH$23+$BF$29+$BF$33)</f>
        <v>0</v>
      </c>
      <c r="BP26" s="39">
        <f>SUM($AZ$23+$AW$29+$AW$33)</f>
        <v>2</v>
      </c>
      <c r="BQ26" s="40" t="s">
        <v>13</v>
      </c>
      <c r="BR26" s="39">
        <f>SUM($AW$23+$AZ$29+$AZ$33)</f>
        <v>11</v>
      </c>
      <c r="BS26" s="39">
        <f>SUM(BP26-BR26)</f>
        <v>-9</v>
      </c>
      <c r="BT26" s="29"/>
      <c r="BU26" s="29" t="str">
        <f>IF((BV26+BW26)&gt;0,"Mannschaften gleich!",BM26)</f>
        <v>Twente Enschede</v>
      </c>
      <c r="BV26" s="32"/>
      <c r="BW26" s="32">
        <f>IF(AND(BO25=BO26,BS25=BS26,BP25=BP26),1,0)</f>
        <v>0</v>
      </c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</row>
    <row r="27" spans="2:175" s="34" customFormat="1" ht="18" customHeight="1" thickBot="1" x14ac:dyDescent="0.3">
      <c r="B27" s="209">
        <v>3</v>
      </c>
      <c r="C27" s="210"/>
      <c r="D27" s="211">
        <v>1</v>
      </c>
      <c r="E27" s="212"/>
      <c r="F27" s="212"/>
      <c r="G27" s="212"/>
      <c r="H27" s="212"/>
      <c r="I27" s="213"/>
      <c r="J27" s="225">
        <v>0.41944444444444445</v>
      </c>
      <c r="K27" s="225"/>
      <c r="L27" s="225"/>
      <c r="M27" s="225"/>
      <c r="N27" s="226"/>
      <c r="O27" s="275" t="str">
        <f>O14</f>
        <v>DSC Arminia Bielefeld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35" t="s">
        <v>12</v>
      </c>
      <c r="AF27" s="277" t="str">
        <f>O16</f>
        <v>Bayer 04 Leverkusen</v>
      </c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8"/>
      <c r="AW27" s="219">
        <v>0</v>
      </c>
      <c r="AX27" s="202"/>
      <c r="AY27" s="35" t="s">
        <v>13</v>
      </c>
      <c r="AZ27" s="202">
        <v>1</v>
      </c>
      <c r="BA27" s="203"/>
      <c r="BB27" s="219" t="s">
        <v>52</v>
      </c>
      <c r="BC27" s="227"/>
      <c r="BD27" s="28"/>
      <c r="BE27" s="29"/>
      <c r="BF27" s="37">
        <f>IF(ISBLANK(AW27),"0",IF(AW27&gt;AZ27,3,IF(AW27=AZ27,1,0)))</f>
        <v>0</v>
      </c>
      <c r="BG27" s="37" t="s">
        <v>13</v>
      </c>
      <c r="BH27" s="37">
        <f>IF(ISBLANK(AZ27),"0",IF(AZ27&gt;AW27,3,IF(AZ27=AW27,1,0)))</f>
        <v>3</v>
      </c>
      <c r="BI27" s="29"/>
      <c r="BJ27" s="29"/>
      <c r="BK27" s="29"/>
      <c r="BL27" s="29"/>
      <c r="BM27" s="32"/>
      <c r="BN27" s="32"/>
      <c r="BO27" s="32"/>
      <c r="BP27" s="32"/>
      <c r="BQ27" s="32"/>
      <c r="BR27" s="32"/>
      <c r="BS27" s="32"/>
      <c r="BT27" s="29"/>
      <c r="BU27" s="29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</row>
    <row r="28" spans="2:175" s="34" customFormat="1" ht="18" customHeight="1" thickBot="1" x14ac:dyDescent="0.3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1"/>
      <c r="BD28" s="28"/>
      <c r="BE28" s="29"/>
      <c r="BF28" s="37"/>
      <c r="BG28" s="37"/>
      <c r="BH28" s="37"/>
      <c r="BI28" s="29"/>
      <c r="BJ28" s="29"/>
      <c r="BK28" s="29"/>
      <c r="BL28" s="29"/>
      <c r="BM28" s="32"/>
      <c r="BN28" s="32"/>
      <c r="BO28" s="32"/>
      <c r="BP28" s="32"/>
      <c r="BQ28" s="32"/>
      <c r="BR28" s="32"/>
      <c r="BS28" s="32"/>
      <c r="BT28" s="29"/>
      <c r="BU28" s="29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</row>
    <row r="29" spans="2:175" s="34" customFormat="1" ht="18" customHeight="1" thickBot="1" x14ac:dyDescent="0.3">
      <c r="B29" s="209">
        <v>4</v>
      </c>
      <c r="C29" s="210"/>
      <c r="D29" s="211">
        <v>2</v>
      </c>
      <c r="E29" s="212"/>
      <c r="F29" s="212"/>
      <c r="G29" s="212"/>
      <c r="H29" s="212"/>
      <c r="I29" s="213"/>
      <c r="J29" s="225">
        <v>0.41944444444444445</v>
      </c>
      <c r="K29" s="225"/>
      <c r="L29" s="225"/>
      <c r="M29" s="225"/>
      <c r="N29" s="226"/>
      <c r="O29" s="275" t="str">
        <f>O15</f>
        <v>Twente Enschede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35" t="s">
        <v>12</v>
      </c>
      <c r="AF29" s="277" t="str">
        <f>O17</f>
        <v>1.FC Köln</v>
      </c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8"/>
      <c r="AW29" s="219">
        <v>2</v>
      </c>
      <c r="AX29" s="202"/>
      <c r="AY29" s="35" t="s">
        <v>13</v>
      </c>
      <c r="AZ29" s="202">
        <v>4</v>
      </c>
      <c r="BA29" s="203"/>
      <c r="BB29" s="219" t="s">
        <v>52</v>
      </c>
      <c r="BC29" s="227"/>
      <c r="BD29" s="28"/>
      <c r="BE29" s="29"/>
      <c r="BF29" s="37">
        <f>IF(ISBLANK(AW29),"0",IF(AW29&gt;AZ29,3,IF(AW29=AZ29,1,0)))</f>
        <v>0</v>
      </c>
      <c r="BG29" s="37" t="s">
        <v>13</v>
      </c>
      <c r="BH29" s="37">
        <f>IF(ISBLANK(AZ29),"0",IF(AZ29&gt;AW29,3,IF(AZ29=AW29,1,0)))</f>
        <v>3</v>
      </c>
      <c r="BI29" s="29"/>
      <c r="BJ29" s="29"/>
      <c r="BK29" s="29"/>
      <c r="BL29" s="29"/>
      <c r="BM29" s="32"/>
      <c r="BN29" s="32"/>
      <c r="BO29" s="32"/>
      <c r="BP29" s="32"/>
      <c r="BQ29" s="32"/>
      <c r="BR29" s="32"/>
      <c r="BS29" s="32"/>
      <c r="BT29" s="29"/>
      <c r="BU29" s="29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</row>
    <row r="30" spans="2:175" s="34" customFormat="1" ht="18" customHeight="1" thickBot="1" x14ac:dyDescent="0.2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8"/>
      <c r="BD30" s="28"/>
      <c r="BE30" s="29"/>
      <c r="BF30" s="37"/>
      <c r="BG30" s="37"/>
      <c r="BH30" s="37"/>
      <c r="BI30" s="29"/>
      <c r="BJ30" s="29"/>
      <c r="BK30" s="21"/>
      <c r="BL30" s="21"/>
      <c r="BM30" s="21"/>
      <c r="BN30" s="21"/>
      <c r="BO30" s="21"/>
      <c r="BP30" s="21"/>
      <c r="BQ30" s="21"/>
      <c r="BR30" s="21"/>
      <c r="BS30" s="21"/>
      <c r="BT30" s="29"/>
      <c r="BU30" s="29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</row>
    <row r="31" spans="2:175" s="34" customFormat="1" ht="18" customHeight="1" thickBot="1" x14ac:dyDescent="0.25">
      <c r="B31" s="209">
        <v>5</v>
      </c>
      <c r="C31" s="210"/>
      <c r="D31" s="211">
        <v>1</v>
      </c>
      <c r="E31" s="212"/>
      <c r="F31" s="212"/>
      <c r="G31" s="212"/>
      <c r="H31" s="212"/>
      <c r="I31" s="213"/>
      <c r="J31" s="225">
        <v>0.46666666666666662</v>
      </c>
      <c r="K31" s="225"/>
      <c r="L31" s="225"/>
      <c r="M31" s="225"/>
      <c r="N31" s="226"/>
      <c r="O31" s="275" t="str">
        <f>O17</f>
        <v>1.FC Köln</v>
      </c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35" t="s">
        <v>12</v>
      </c>
      <c r="AF31" s="277" t="str">
        <f>O14</f>
        <v>DSC Arminia Bielefeld</v>
      </c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8"/>
      <c r="AW31" s="219">
        <v>2</v>
      </c>
      <c r="AX31" s="202"/>
      <c r="AY31" s="35" t="s">
        <v>13</v>
      </c>
      <c r="AZ31" s="202">
        <v>0</v>
      </c>
      <c r="BA31" s="203"/>
      <c r="BB31" s="219" t="s">
        <v>52</v>
      </c>
      <c r="BC31" s="227"/>
      <c r="BD31" s="28"/>
      <c r="BE31" s="29"/>
      <c r="BF31" s="37">
        <f>IF(ISBLANK(AW31),"0",IF(AW31&gt;AZ31,3,IF(AW31=AZ31,1,0)))</f>
        <v>3</v>
      </c>
      <c r="BG31" s="37" t="s">
        <v>13</v>
      </c>
      <c r="BH31" s="37">
        <f>IF(ISBLANK(AZ31),"0",IF(AZ31&gt;AW31,3,IF(AZ31=AW31,1,0)))</f>
        <v>0</v>
      </c>
      <c r="BI31" s="29"/>
      <c r="BJ31" s="29"/>
      <c r="BK31" s="21"/>
      <c r="BL31" s="21"/>
      <c r="BM31" s="21"/>
      <c r="BN31" s="21"/>
      <c r="BO31" s="21"/>
      <c r="BP31" s="21"/>
      <c r="BQ31" s="21"/>
      <c r="BR31" s="21"/>
      <c r="BS31" s="21"/>
      <c r="BT31" s="29"/>
      <c r="BU31" s="2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</row>
    <row r="32" spans="2:175" s="34" customFormat="1" ht="18" customHeight="1" thickBot="1" x14ac:dyDescent="0.3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8"/>
      <c r="BD32" s="41"/>
      <c r="BE32" s="29"/>
      <c r="BF32" s="37"/>
      <c r="BG32" s="37"/>
      <c r="BH32" s="37"/>
      <c r="BI32" s="29"/>
      <c r="BJ32" s="29"/>
      <c r="BK32" s="42"/>
      <c r="BL32" s="42"/>
      <c r="BM32" s="32"/>
      <c r="BN32" s="32"/>
      <c r="BO32" s="32"/>
      <c r="BP32" s="32"/>
      <c r="BQ32" s="32"/>
      <c r="BR32" s="32"/>
      <c r="BS32" s="39"/>
      <c r="BT32" s="29"/>
      <c r="BU32" s="2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</row>
    <row r="33" spans="2:175" s="34" customFormat="1" ht="18" customHeight="1" thickBot="1" x14ac:dyDescent="0.3">
      <c r="B33" s="209">
        <v>6</v>
      </c>
      <c r="C33" s="210"/>
      <c r="D33" s="211">
        <v>2</v>
      </c>
      <c r="E33" s="212"/>
      <c r="F33" s="212"/>
      <c r="G33" s="212"/>
      <c r="H33" s="212"/>
      <c r="I33" s="213"/>
      <c r="J33" s="225">
        <v>0.46666666666666662</v>
      </c>
      <c r="K33" s="225"/>
      <c r="L33" s="225"/>
      <c r="M33" s="225"/>
      <c r="N33" s="226"/>
      <c r="O33" s="275" t="str">
        <f>O15</f>
        <v>Twente Enschede</v>
      </c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35" t="s">
        <v>12</v>
      </c>
      <c r="AF33" s="277" t="str">
        <f>O16</f>
        <v>Bayer 04 Leverkusen</v>
      </c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8"/>
      <c r="AW33" s="219">
        <v>0</v>
      </c>
      <c r="AX33" s="202"/>
      <c r="AY33" s="35" t="s">
        <v>13</v>
      </c>
      <c r="AZ33" s="202">
        <v>2</v>
      </c>
      <c r="BA33" s="203"/>
      <c r="BB33" s="219" t="s">
        <v>52</v>
      </c>
      <c r="BC33" s="227"/>
      <c r="BD33" s="41"/>
      <c r="BE33" s="29"/>
      <c r="BF33" s="37">
        <f>IF(ISBLANK(AW33),"0",IF(AW33&gt;AZ33,3,IF(AW33=AZ33,1,0)))</f>
        <v>0</v>
      </c>
      <c r="BG33" s="37" t="s">
        <v>13</v>
      </c>
      <c r="BH33" s="37">
        <f>IF(ISBLANK(AZ33),"0",IF(AZ33&gt;AW33,3,IF(AZ33=AW33,1,0)))</f>
        <v>3</v>
      </c>
      <c r="BI33" s="29"/>
      <c r="BJ33" s="29"/>
      <c r="BK33" s="42"/>
      <c r="BL33" s="42"/>
      <c r="BM33" s="32"/>
      <c r="BN33" s="32"/>
      <c r="BO33" s="32"/>
      <c r="BP33" s="32"/>
      <c r="BQ33" s="32"/>
      <c r="BR33" s="32"/>
      <c r="BS33" s="39"/>
      <c r="BT33" s="29"/>
      <c r="BU33" s="2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</row>
    <row r="34" spans="2:175" s="34" customFormat="1" ht="18" customHeight="1" x14ac:dyDescent="0.25">
      <c r="B34" s="283"/>
      <c r="C34" s="283"/>
      <c r="D34" s="284"/>
      <c r="E34" s="284"/>
      <c r="F34" s="284"/>
      <c r="G34" s="284"/>
      <c r="H34" s="284"/>
      <c r="I34" s="284"/>
      <c r="J34" s="285"/>
      <c r="K34" s="285"/>
      <c r="L34" s="285"/>
      <c r="M34" s="285"/>
      <c r="N34" s="285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47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2"/>
      <c r="AX34" s="282"/>
      <c r="AY34" s="47"/>
      <c r="AZ34" s="282"/>
      <c r="BA34" s="282"/>
      <c r="BB34" s="282"/>
      <c r="BC34" s="282"/>
      <c r="BD34" s="41"/>
      <c r="BE34" s="29"/>
      <c r="BF34" s="37"/>
      <c r="BG34" s="37"/>
      <c r="BH34" s="37"/>
      <c r="BI34" s="29"/>
      <c r="BJ34" s="29"/>
      <c r="BK34" s="42"/>
      <c r="BL34" s="42"/>
      <c r="BM34" s="32"/>
      <c r="BN34" s="32"/>
      <c r="BO34" s="32"/>
      <c r="BP34" s="32"/>
      <c r="BQ34" s="32"/>
      <c r="BR34" s="32"/>
      <c r="BS34" s="39"/>
      <c r="BT34" s="29"/>
      <c r="BU34" s="29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</row>
    <row r="35" spans="2:175" s="34" customFormat="1" ht="18" customHeight="1" x14ac:dyDescent="0.25"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41"/>
      <c r="BE35" s="29"/>
      <c r="BF35" s="37"/>
      <c r="BG35" s="37"/>
      <c r="BH35" s="37"/>
      <c r="BI35" s="29"/>
      <c r="BJ35" s="29"/>
      <c r="BK35" s="42"/>
      <c r="BL35" s="42"/>
      <c r="BM35" s="32"/>
      <c r="BN35" s="32"/>
      <c r="BO35" s="32"/>
      <c r="BP35" s="32"/>
      <c r="BQ35" s="32"/>
      <c r="BR35" s="32"/>
      <c r="BS35" s="39"/>
      <c r="BT35" s="29"/>
      <c r="BU35" s="29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</row>
    <row r="36" spans="2:175" s="34" customFormat="1" ht="18" customHeight="1" x14ac:dyDescent="0.25">
      <c r="B36" s="283"/>
      <c r="C36" s="283"/>
      <c r="D36" s="284"/>
      <c r="E36" s="284"/>
      <c r="F36" s="284"/>
      <c r="G36" s="284"/>
      <c r="H36" s="284"/>
      <c r="I36" s="284"/>
      <c r="J36" s="285"/>
      <c r="K36" s="285"/>
      <c r="L36" s="285"/>
      <c r="M36" s="285"/>
      <c r="N36" s="285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47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2"/>
      <c r="AX36" s="282"/>
      <c r="AY36" s="47"/>
      <c r="AZ36" s="282"/>
      <c r="BA36" s="282"/>
      <c r="BB36" s="282"/>
      <c r="BC36" s="282"/>
      <c r="BD36" s="41"/>
      <c r="BE36" s="29"/>
      <c r="BF36" s="37"/>
      <c r="BG36" s="37"/>
      <c r="BH36" s="37"/>
      <c r="BI36" s="29"/>
      <c r="BJ36" s="29"/>
      <c r="BK36" s="42"/>
      <c r="BL36" s="42"/>
      <c r="BM36" s="32"/>
      <c r="BN36" s="32"/>
      <c r="BO36" s="32"/>
      <c r="BP36" s="32"/>
      <c r="BQ36" s="32"/>
      <c r="BR36" s="32"/>
      <c r="BS36" s="39"/>
      <c r="BT36" s="29"/>
      <c r="BU36" s="29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</row>
    <row r="38" spans="2:175" x14ac:dyDescent="0.2">
      <c r="B38" s="27" t="s">
        <v>14</v>
      </c>
    </row>
    <row r="39" spans="2:175" ht="6" customHeight="1" x14ac:dyDescent="0.2"/>
    <row r="40" spans="2:175" s="49" customFormat="1" ht="13.5" customHeight="1" thickBot="1" x14ac:dyDescent="0.25">
      <c r="AA40" s="50"/>
      <c r="AB40" s="50"/>
      <c r="AC40" s="50"/>
      <c r="AD40" s="5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</row>
    <row r="41" spans="2:175" s="54" customFormat="1" ht="16.5" thickBot="1" x14ac:dyDescent="0.25">
      <c r="F41" s="232" t="s">
        <v>15</v>
      </c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4"/>
      <c r="AH41" s="235" t="s">
        <v>16</v>
      </c>
      <c r="AI41" s="233"/>
      <c r="AJ41" s="233"/>
      <c r="AK41" s="235" t="s">
        <v>17</v>
      </c>
      <c r="AL41" s="233"/>
      <c r="AM41" s="233"/>
      <c r="AN41" s="235" t="s">
        <v>18</v>
      </c>
      <c r="AO41" s="233"/>
      <c r="AP41" s="233"/>
      <c r="AQ41" s="233"/>
      <c r="AR41" s="233"/>
      <c r="AS41" s="233"/>
      <c r="AT41" s="234"/>
      <c r="AU41" s="233" t="s">
        <v>19</v>
      </c>
      <c r="AV41" s="233"/>
      <c r="AW41" s="236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</row>
    <row r="42" spans="2:175" s="54" customFormat="1" ht="20.100000000000001" customHeight="1" thickBot="1" x14ac:dyDescent="0.25">
      <c r="F42" s="296" t="s">
        <v>1</v>
      </c>
      <c r="G42" s="247"/>
      <c r="H42" s="297" t="str">
        <f>(IF(ISBLANK($AZ$23),"",BU25))</f>
        <v>1.FC Köln</v>
      </c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8"/>
      <c r="AH42" s="246">
        <f>(IF(ISBLANK($AZ$23),"",BN25))</f>
        <v>3</v>
      </c>
      <c r="AI42" s="247"/>
      <c r="AJ42" s="248"/>
      <c r="AK42" s="247">
        <f>(IF(ISBLANK($AZ$23),"",BO25))</f>
        <v>7</v>
      </c>
      <c r="AL42" s="247"/>
      <c r="AM42" s="247"/>
      <c r="AN42" s="246">
        <f>(IF(ISBLANK($AZ$23),"",BP25))</f>
        <v>7</v>
      </c>
      <c r="AO42" s="247"/>
      <c r="AP42" s="247"/>
      <c r="AQ42" s="60" t="s">
        <v>13</v>
      </c>
      <c r="AR42" s="247">
        <f>(IF(ISBLANK($AZ$23),"",BR25))</f>
        <v>3</v>
      </c>
      <c r="AS42" s="247"/>
      <c r="AT42" s="247"/>
      <c r="AU42" s="249">
        <f>(IF(ISBLANK($AZ$23),"",BS25))</f>
        <v>4</v>
      </c>
      <c r="AV42" s="250"/>
      <c r="AW42" s="251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</row>
    <row r="43" spans="2:175" s="54" customFormat="1" ht="20.100000000000001" customHeight="1" x14ac:dyDescent="0.2">
      <c r="F43" s="237" t="s">
        <v>2</v>
      </c>
      <c r="G43" s="238"/>
      <c r="H43" s="239" t="str">
        <f>(IF(ISBLANK($AZ$23),"",BU23))</f>
        <v>Bayer 04 Leverkusen</v>
      </c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40"/>
      <c r="AH43" s="241">
        <f>(IF(ISBLANK($AZ$23),"",BN23))</f>
        <v>3</v>
      </c>
      <c r="AI43" s="238"/>
      <c r="AJ43" s="242"/>
      <c r="AK43" s="238">
        <f>(IF(ISBLANK($AZ$23),"",BO23))</f>
        <v>7</v>
      </c>
      <c r="AL43" s="238"/>
      <c r="AM43" s="238"/>
      <c r="AN43" s="241">
        <f>(IF(ISBLANK($AZ$23),"",BP23))</f>
        <v>4</v>
      </c>
      <c r="AO43" s="238"/>
      <c r="AP43" s="238"/>
      <c r="AQ43" s="58" t="s">
        <v>13</v>
      </c>
      <c r="AR43" s="238">
        <f>(IF(ISBLANK($AZ$23),"",BR23))</f>
        <v>1</v>
      </c>
      <c r="AS43" s="238"/>
      <c r="AT43" s="238"/>
      <c r="AU43" s="243">
        <f>(IF(ISBLANK($AZ$23),"",BS23))</f>
        <v>3</v>
      </c>
      <c r="AV43" s="244"/>
      <c r="AW43" s="24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</row>
    <row r="44" spans="2:175" s="54" customFormat="1" ht="20.100000000000001" customHeight="1" x14ac:dyDescent="0.2">
      <c r="F44" s="261" t="s">
        <v>3</v>
      </c>
      <c r="G44" s="262"/>
      <c r="H44" s="263" t="str">
        <f>(IF(ISBLANK($AZ$23),"",BU24))</f>
        <v>DSC Arminia Bielefeld</v>
      </c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4"/>
      <c r="AH44" s="265">
        <f>(IF(ISBLANK($AZ$23),"",BN24))</f>
        <v>3</v>
      </c>
      <c r="AI44" s="262"/>
      <c r="AJ44" s="266"/>
      <c r="AK44" s="262">
        <f>(IF(ISBLANK($AZ$23),"",BO24))</f>
        <v>3</v>
      </c>
      <c r="AL44" s="262"/>
      <c r="AM44" s="262"/>
      <c r="AN44" s="265">
        <f>(IF(ISBLANK($AZ$23),"",BP24))</f>
        <v>5</v>
      </c>
      <c r="AO44" s="262"/>
      <c r="AP44" s="262"/>
      <c r="AQ44" s="59" t="s">
        <v>13</v>
      </c>
      <c r="AR44" s="262">
        <f>(IF(ISBLANK($AZ$23),"",BR24))</f>
        <v>3</v>
      </c>
      <c r="AS44" s="262"/>
      <c r="AT44" s="262"/>
      <c r="AU44" s="267">
        <f>(IF(ISBLANK($AZ$23),"",BS24))</f>
        <v>2</v>
      </c>
      <c r="AV44" s="268"/>
      <c r="AW44" s="269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</row>
    <row r="45" spans="2:175" s="54" customFormat="1" ht="20.100000000000001" customHeight="1" thickBot="1" x14ac:dyDescent="0.25">
      <c r="F45" s="287" t="s">
        <v>4</v>
      </c>
      <c r="G45" s="288"/>
      <c r="H45" s="289" t="str">
        <f>(IF(ISBLANK($AZ$23),"",BU26))</f>
        <v>Twente Enschede</v>
      </c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90"/>
      <c r="AH45" s="291">
        <f>(IF(ISBLANK($AZ$23),"",BN26))</f>
        <v>3</v>
      </c>
      <c r="AI45" s="288"/>
      <c r="AJ45" s="292"/>
      <c r="AK45" s="288">
        <f>(IF(ISBLANK($AZ$23),"",BO26))</f>
        <v>0</v>
      </c>
      <c r="AL45" s="288"/>
      <c r="AM45" s="288"/>
      <c r="AN45" s="291">
        <f>(IF(ISBLANK($AZ$23),"",BP26))</f>
        <v>2</v>
      </c>
      <c r="AO45" s="288"/>
      <c r="AP45" s="288"/>
      <c r="AQ45" s="61" t="s">
        <v>13</v>
      </c>
      <c r="AR45" s="288">
        <f>(IF(ISBLANK($AZ$23),"",BR26))</f>
        <v>11</v>
      </c>
      <c r="AS45" s="288"/>
      <c r="AT45" s="288"/>
      <c r="AU45" s="293">
        <f>(IF(ISBLANK($AZ$23),"",BS26))</f>
        <v>-9</v>
      </c>
      <c r="AV45" s="294"/>
      <c r="AW45" s="29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</row>
  </sheetData>
  <mergeCells count="122">
    <mergeCell ref="AU42:AW42"/>
    <mergeCell ref="F45:G45"/>
    <mergeCell ref="H45:AG45"/>
    <mergeCell ref="AH45:AJ45"/>
    <mergeCell ref="AK45:AM45"/>
    <mergeCell ref="AN45:AP45"/>
    <mergeCell ref="AR45:AT45"/>
    <mergeCell ref="AU45:AW45"/>
    <mergeCell ref="F42:G42"/>
    <mergeCell ref="H42:AG42"/>
    <mergeCell ref="AH42:AJ42"/>
    <mergeCell ref="AK42:AM42"/>
    <mergeCell ref="AN42:AP42"/>
    <mergeCell ref="AR42:AT42"/>
    <mergeCell ref="AU43:AW43"/>
    <mergeCell ref="F44:G44"/>
    <mergeCell ref="H44:AG44"/>
    <mergeCell ref="AH44:AJ44"/>
    <mergeCell ref="AK44:AM44"/>
    <mergeCell ref="AN44:AP44"/>
    <mergeCell ref="AR44:AT44"/>
    <mergeCell ref="AU44:AW44"/>
    <mergeCell ref="F43:G43"/>
    <mergeCell ref="H43:AG43"/>
    <mergeCell ref="AH43:AJ43"/>
    <mergeCell ref="AK43:AM43"/>
    <mergeCell ref="AN43:AP43"/>
    <mergeCell ref="AR43:AT43"/>
    <mergeCell ref="BB36:BC36"/>
    <mergeCell ref="F41:AG41"/>
    <mergeCell ref="AH41:AJ41"/>
    <mergeCell ref="AK41:AM41"/>
    <mergeCell ref="AN41:AT41"/>
    <mergeCell ref="AU41:AW41"/>
    <mergeCell ref="AZ34:BA34"/>
    <mergeCell ref="BB34:BC34"/>
    <mergeCell ref="B35:BC35"/>
    <mergeCell ref="B36:C36"/>
    <mergeCell ref="D36:I36"/>
    <mergeCell ref="J36:N36"/>
    <mergeCell ref="O36:AD36"/>
    <mergeCell ref="AF36:AV36"/>
    <mergeCell ref="AW36:AX36"/>
    <mergeCell ref="AZ36:BA36"/>
    <mergeCell ref="B34:C34"/>
    <mergeCell ref="D34:I34"/>
    <mergeCell ref="J34:N34"/>
    <mergeCell ref="O34:AD34"/>
    <mergeCell ref="AF34:AV34"/>
    <mergeCell ref="AW34:AX34"/>
    <mergeCell ref="B32:BC32"/>
    <mergeCell ref="B33:C33"/>
    <mergeCell ref="D33:I33"/>
    <mergeCell ref="J33:N33"/>
    <mergeCell ref="O33:AD33"/>
    <mergeCell ref="AF33:AV33"/>
    <mergeCell ref="AW33:AX33"/>
    <mergeCell ref="AZ33:BA33"/>
    <mergeCell ref="BB33:BC33"/>
    <mergeCell ref="B30:BC30"/>
    <mergeCell ref="B31:C31"/>
    <mergeCell ref="D31:I31"/>
    <mergeCell ref="J31:N31"/>
    <mergeCell ref="O31:AD31"/>
    <mergeCell ref="AF31:AV31"/>
    <mergeCell ref="AW31:AX31"/>
    <mergeCell ref="AZ31:BA31"/>
    <mergeCell ref="BB31:BC31"/>
    <mergeCell ref="B28:BC28"/>
    <mergeCell ref="B29:C29"/>
    <mergeCell ref="D29:I29"/>
    <mergeCell ref="J29:N29"/>
    <mergeCell ref="O29:AD29"/>
    <mergeCell ref="AF29:AV29"/>
    <mergeCell ref="AW29:AX29"/>
    <mergeCell ref="AZ29:BA29"/>
    <mergeCell ref="BB29:BC29"/>
    <mergeCell ref="B26:BC26"/>
    <mergeCell ref="B27:C27"/>
    <mergeCell ref="D27:I27"/>
    <mergeCell ref="J27:N27"/>
    <mergeCell ref="O27:AD27"/>
    <mergeCell ref="AF27:AV27"/>
    <mergeCell ref="AW27:AX27"/>
    <mergeCell ref="AZ27:BA27"/>
    <mergeCell ref="BB27:BC27"/>
    <mergeCell ref="AZ23:BA23"/>
    <mergeCell ref="BB23:BC23"/>
    <mergeCell ref="B24:BC24"/>
    <mergeCell ref="B25:C25"/>
    <mergeCell ref="D25:I25"/>
    <mergeCell ref="J25:N25"/>
    <mergeCell ref="O25:AD25"/>
    <mergeCell ref="AF25:AV25"/>
    <mergeCell ref="AW25:AX25"/>
    <mergeCell ref="AZ25:BA25"/>
    <mergeCell ref="B23:C23"/>
    <mergeCell ref="D23:I23"/>
    <mergeCell ref="J23:N23"/>
    <mergeCell ref="O23:AD23"/>
    <mergeCell ref="AF23:AV23"/>
    <mergeCell ref="AW23:AX23"/>
    <mergeCell ref="BB25:BC25"/>
    <mergeCell ref="B2:BC4"/>
    <mergeCell ref="B5:BC5"/>
    <mergeCell ref="M13:AS13"/>
    <mergeCell ref="M14:N14"/>
    <mergeCell ref="O14:AS14"/>
    <mergeCell ref="M15:N15"/>
    <mergeCell ref="O15:AS15"/>
    <mergeCell ref="B22:C22"/>
    <mergeCell ref="D22:I22"/>
    <mergeCell ref="J22:N22"/>
    <mergeCell ref="O22:AV22"/>
    <mergeCell ref="AW22:BA22"/>
    <mergeCell ref="BB22:BC22"/>
    <mergeCell ref="M16:N16"/>
    <mergeCell ref="O16:AS16"/>
    <mergeCell ref="M17:N17"/>
    <mergeCell ref="O17:AS17"/>
    <mergeCell ref="M18:N18"/>
    <mergeCell ref="O18:AS18"/>
  </mergeCells>
  <conditionalFormatting sqref="F43:AW43">
    <cfRule type="expression" dxfId="26" priority="1" stopIfTrue="1">
      <formula>ISBLANK($AZ$33)</formula>
    </cfRule>
    <cfRule type="expression" dxfId="25" priority="2" stopIfTrue="1">
      <formula>($AK$43=$AK$44)*AND($AU$43=$AU$44)*AND($AN$43=$AN$44)</formula>
    </cfRule>
  </conditionalFormatting>
  <conditionalFormatting sqref="F44:AW44">
    <cfRule type="expression" dxfId="24" priority="23" stopIfTrue="1">
      <formula>ISBLANK($AZ$33)</formula>
    </cfRule>
    <cfRule type="expression" dxfId="23" priority="24" stopIfTrue="1">
      <formula>($AK$43=$AK$44)*AND($AU$43=$AU$44)*AND($AN$43=$AN$44)</formula>
    </cfRule>
    <cfRule type="expression" dxfId="22" priority="25" stopIfTrue="1">
      <formula>($AK$42=$AK$44)*AND($AU$42=$AU$44)*AND($AN$42=$AN$44)</formula>
    </cfRule>
  </conditionalFormatting>
  <conditionalFormatting sqref="F45:AW45">
    <cfRule type="expression" dxfId="21" priority="26" stopIfTrue="1">
      <formula>ISBLANK($AZ$33)</formula>
    </cfRule>
    <cfRule type="expression" dxfId="20" priority="27" stopIfTrue="1">
      <formula>($AK$42=$AK$45)*AND($AU$42=$AU$45)*AND($AN$42=$AN$45)</formula>
    </cfRule>
  </conditionalFormatting>
  <conditionalFormatting sqref="F42:AW42">
    <cfRule type="expression" dxfId="19" priority="28" stopIfTrue="1">
      <formula>ISBLANK($AZ$33)</formula>
    </cfRule>
    <cfRule type="expression" dxfId="18" priority="29" stopIfTrue="1">
      <formula>($AK$42=$AK$44)*AND($AU$42=$AU$44)*AND($AN$42=$AN$44)</formula>
    </cfRule>
    <cfRule type="expression" dxfId="17" priority="30" stopIfTrue="1">
      <formula>($AK$42=$AK$45)*AND($AU$42=$AU$45)*AND($AN$42=$AN$45)</formula>
    </cfRule>
  </conditionalFormatting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&amp;Cwww.kadmo.de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7"/>
  <dimension ref="A1:FS45"/>
  <sheetViews>
    <sheetView showGridLines="0" topLeftCell="A38" zoomScale="150" zoomScaleNormal="50" workbookViewId="0">
      <selection activeCell="F44" sqref="F44:G44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24" customWidth="1"/>
    <col min="57" max="57" width="1.7109375" style="21" customWidth="1"/>
    <col min="58" max="58" width="2.85546875" style="21" customWidth="1"/>
    <col min="59" max="59" width="2.140625" style="21" customWidth="1"/>
    <col min="60" max="60" width="2.85546875" style="21" customWidth="1"/>
    <col min="61" max="64" width="1.7109375" style="21" customWidth="1"/>
    <col min="65" max="65" width="3.42578125" style="21" bestFit="1" customWidth="1"/>
    <col min="66" max="66" width="2.28515625" style="21" customWidth="1"/>
    <col min="67" max="67" width="2.7109375" style="21" bestFit="1" customWidth="1"/>
    <col min="68" max="68" width="2.42578125" style="21" bestFit="1" customWidth="1"/>
    <col min="69" max="69" width="2.28515625" style="21" customWidth="1"/>
    <col min="70" max="70" width="2.5703125" style="21" customWidth="1"/>
    <col min="71" max="71" width="3" style="21" bestFit="1" customWidth="1"/>
    <col min="72" max="73" width="5.7109375" style="21" customWidth="1"/>
    <col min="74" max="89" width="5.7109375" style="22" customWidth="1"/>
    <col min="90" max="99" width="5.7109375" style="25" customWidth="1"/>
    <col min="100" max="126" width="1.7109375" style="25" customWidth="1"/>
    <col min="127" max="175" width="1.7109375" style="22" customWidth="1"/>
    <col min="176" max="256" width="1.7109375" style="19"/>
    <col min="257" max="313" width="1.7109375" style="19" customWidth="1"/>
    <col min="314" max="314" width="2.85546875" style="19" customWidth="1"/>
    <col min="315" max="315" width="2.140625" style="19" customWidth="1"/>
    <col min="316" max="316" width="2.85546875" style="19" customWidth="1"/>
    <col min="317" max="320" width="1.7109375" style="19" customWidth="1"/>
    <col min="321" max="321" width="3.42578125" style="19" bestFit="1" customWidth="1"/>
    <col min="322" max="322" width="2.28515625" style="19" customWidth="1"/>
    <col min="323" max="323" width="2.7109375" style="19" bestFit="1" customWidth="1"/>
    <col min="324" max="324" width="2.42578125" style="19" bestFit="1" customWidth="1"/>
    <col min="325" max="325" width="2.28515625" style="19" customWidth="1"/>
    <col min="326" max="326" width="2.5703125" style="19" customWidth="1"/>
    <col min="327" max="327" width="3" style="19" bestFit="1" customWidth="1"/>
    <col min="328" max="355" width="5.7109375" style="19" customWidth="1"/>
    <col min="356" max="431" width="1.7109375" style="19" customWidth="1"/>
    <col min="432" max="512" width="1.7109375" style="19"/>
    <col min="513" max="569" width="1.7109375" style="19" customWidth="1"/>
    <col min="570" max="570" width="2.85546875" style="19" customWidth="1"/>
    <col min="571" max="571" width="2.140625" style="19" customWidth="1"/>
    <col min="572" max="572" width="2.85546875" style="19" customWidth="1"/>
    <col min="573" max="576" width="1.7109375" style="19" customWidth="1"/>
    <col min="577" max="577" width="3.42578125" style="19" bestFit="1" customWidth="1"/>
    <col min="578" max="578" width="2.28515625" style="19" customWidth="1"/>
    <col min="579" max="579" width="2.7109375" style="19" bestFit="1" customWidth="1"/>
    <col min="580" max="580" width="2.42578125" style="19" bestFit="1" customWidth="1"/>
    <col min="581" max="581" width="2.28515625" style="19" customWidth="1"/>
    <col min="582" max="582" width="2.5703125" style="19" customWidth="1"/>
    <col min="583" max="583" width="3" style="19" bestFit="1" customWidth="1"/>
    <col min="584" max="611" width="5.7109375" style="19" customWidth="1"/>
    <col min="612" max="687" width="1.7109375" style="19" customWidth="1"/>
    <col min="688" max="768" width="1.7109375" style="19"/>
    <col min="769" max="825" width="1.7109375" style="19" customWidth="1"/>
    <col min="826" max="826" width="2.85546875" style="19" customWidth="1"/>
    <col min="827" max="827" width="2.140625" style="19" customWidth="1"/>
    <col min="828" max="828" width="2.85546875" style="19" customWidth="1"/>
    <col min="829" max="832" width="1.7109375" style="19" customWidth="1"/>
    <col min="833" max="833" width="3.42578125" style="19" bestFit="1" customWidth="1"/>
    <col min="834" max="834" width="2.28515625" style="19" customWidth="1"/>
    <col min="835" max="835" width="2.7109375" style="19" bestFit="1" customWidth="1"/>
    <col min="836" max="836" width="2.42578125" style="19" bestFit="1" customWidth="1"/>
    <col min="837" max="837" width="2.28515625" style="19" customWidth="1"/>
    <col min="838" max="838" width="2.5703125" style="19" customWidth="1"/>
    <col min="839" max="839" width="3" style="19" bestFit="1" customWidth="1"/>
    <col min="840" max="867" width="5.7109375" style="19" customWidth="1"/>
    <col min="868" max="943" width="1.7109375" style="19" customWidth="1"/>
    <col min="944" max="1024" width="1.7109375" style="19"/>
    <col min="1025" max="1081" width="1.7109375" style="19" customWidth="1"/>
    <col min="1082" max="1082" width="2.85546875" style="19" customWidth="1"/>
    <col min="1083" max="1083" width="2.140625" style="19" customWidth="1"/>
    <col min="1084" max="1084" width="2.85546875" style="19" customWidth="1"/>
    <col min="1085" max="1088" width="1.7109375" style="19" customWidth="1"/>
    <col min="1089" max="1089" width="3.42578125" style="19" bestFit="1" customWidth="1"/>
    <col min="1090" max="1090" width="2.28515625" style="19" customWidth="1"/>
    <col min="1091" max="1091" width="2.7109375" style="19" bestFit="1" customWidth="1"/>
    <col min="1092" max="1092" width="2.42578125" style="19" bestFit="1" customWidth="1"/>
    <col min="1093" max="1093" width="2.28515625" style="19" customWidth="1"/>
    <col min="1094" max="1094" width="2.5703125" style="19" customWidth="1"/>
    <col min="1095" max="1095" width="3" style="19" bestFit="1" customWidth="1"/>
    <col min="1096" max="1123" width="5.7109375" style="19" customWidth="1"/>
    <col min="1124" max="1199" width="1.7109375" style="19" customWidth="1"/>
    <col min="1200" max="1280" width="1.7109375" style="19"/>
    <col min="1281" max="1337" width="1.7109375" style="19" customWidth="1"/>
    <col min="1338" max="1338" width="2.85546875" style="19" customWidth="1"/>
    <col min="1339" max="1339" width="2.140625" style="19" customWidth="1"/>
    <col min="1340" max="1340" width="2.85546875" style="19" customWidth="1"/>
    <col min="1341" max="1344" width="1.7109375" style="19" customWidth="1"/>
    <col min="1345" max="1345" width="3.42578125" style="19" bestFit="1" customWidth="1"/>
    <col min="1346" max="1346" width="2.28515625" style="19" customWidth="1"/>
    <col min="1347" max="1347" width="2.7109375" style="19" bestFit="1" customWidth="1"/>
    <col min="1348" max="1348" width="2.42578125" style="19" bestFit="1" customWidth="1"/>
    <col min="1349" max="1349" width="2.28515625" style="19" customWidth="1"/>
    <col min="1350" max="1350" width="2.5703125" style="19" customWidth="1"/>
    <col min="1351" max="1351" width="3" style="19" bestFit="1" customWidth="1"/>
    <col min="1352" max="1379" width="5.7109375" style="19" customWidth="1"/>
    <col min="1380" max="1455" width="1.7109375" style="19" customWidth="1"/>
    <col min="1456" max="1536" width="1.7109375" style="19"/>
    <col min="1537" max="1593" width="1.7109375" style="19" customWidth="1"/>
    <col min="1594" max="1594" width="2.85546875" style="19" customWidth="1"/>
    <col min="1595" max="1595" width="2.140625" style="19" customWidth="1"/>
    <col min="1596" max="1596" width="2.85546875" style="19" customWidth="1"/>
    <col min="1597" max="1600" width="1.7109375" style="19" customWidth="1"/>
    <col min="1601" max="1601" width="3.42578125" style="19" bestFit="1" customWidth="1"/>
    <col min="1602" max="1602" width="2.28515625" style="19" customWidth="1"/>
    <col min="1603" max="1603" width="2.7109375" style="19" bestFit="1" customWidth="1"/>
    <col min="1604" max="1604" width="2.42578125" style="19" bestFit="1" customWidth="1"/>
    <col min="1605" max="1605" width="2.28515625" style="19" customWidth="1"/>
    <col min="1606" max="1606" width="2.5703125" style="19" customWidth="1"/>
    <col min="1607" max="1607" width="3" style="19" bestFit="1" customWidth="1"/>
    <col min="1608" max="1635" width="5.7109375" style="19" customWidth="1"/>
    <col min="1636" max="1711" width="1.7109375" style="19" customWidth="1"/>
    <col min="1712" max="1792" width="1.7109375" style="19"/>
    <col min="1793" max="1849" width="1.7109375" style="19" customWidth="1"/>
    <col min="1850" max="1850" width="2.85546875" style="19" customWidth="1"/>
    <col min="1851" max="1851" width="2.140625" style="19" customWidth="1"/>
    <col min="1852" max="1852" width="2.85546875" style="19" customWidth="1"/>
    <col min="1853" max="1856" width="1.7109375" style="19" customWidth="1"/>
    <col min="1857" max="1857" width="3.42578125" style="19" bestFit="1" customWidth="1"/>
    <col min="1858" max="1858" width="2.28515625" style="19" customWidth="1"/>
    <col min="1859" max="1859" width="2.7109375" style="19" bestFit="1" customWidth="1"/>
    <col min="1860" max="1860" width="2.42578125" style="19" bestFit="1" customWidth="1"/>
    <col min="1861" max="1861" width="2.28515625" style="19" customWidth="1"/>
    <col min="1862" max="1862" width="2.5703125" style="19" customWidth="1"/>
    <col min="1863" max="1863" width="3" style="19" bestFit="1" customWidth="1"/>
    <col min="1864" max="1891" width="5.7109375" style="19" customWidth="1"/>
    <col min="1892" max="1967" width="1.7109375" style="19" customWidth="1"/>
    <col min="1968" max="2048" width="1.7109375" style="19"/>
    <col min="2049" max="2105" width="1.7109375" style="19" customWidth="1"/>
    <col min="2106" max="2106" width="2.85546875" style="19" customWidth="1"/>
    <col min="2107" max="2107" width="2.140625" style="19" customWidth="1"/>
    <col min="2108" max="2108" width="2.85546875" style="19" customWidth="1"/>
    <col min="2109" max="2112" width="1.7109375" style="19" customWidth="1"/>
    <col min="2113" max="2113" width="3.42578125" style="19" bestFit="1" customWidth="1"/>
    <col min="2114" max="2114" width="2.28515625" style="19" customWidth="1"/>
    <col min="2115" max="2115" width="2.7109375" style="19" bestFit="1" customWidth="1"/>
    <col min="2116" max="2116" width="2.42578125" style="19" bestFit="1" customWidth="1"/>
    <col min="2117" max="2117" width="2.28515625" style="19" customWidth="1"/>
    <col min="2118" max="2118" width="2.5703125" style="19" customWidth="1"/>
    <col min="2119" max="2119" width="3" style="19" bestFit="1" customWidth="1"/>
    <col min="2120" max="2147" width="5.7109375" style="19" customWidth="1"/>
    <col min="2148" max="2223" width="1.7109375" style="19" customWidth="1"/>
    <col min="2224" max="2304" width="1.7109375" style="19"/>
    <col min="2305" max="2361" width="1.7109375" style="19" customWidth="1"/>
    <col min="2362" max="2362" width="2.85546875" style="19" customWidth="1"/>
    <col min="2363" max="2363" width="2.140625" style="19" customWidth="1"/>
    <col min="2364" max="2364" width="2.85546875" style="19" customWidth="1"/>
    <col min="2365" max="2368" width="1.7109375" style="19" customWidth="1"/>
    <col min="2369" max="2369" width="3.42578125" style="19" bestFit="1" customWidth="1"/>
    <col min="2370" max="2370" width="2.28515625" style="19" customWidth="1"/>
    <col min="2371" max="2371" width="2.7109375" style="19" bestFit="1" customWidth="1"/>
    <col min="2372" max="2372" width="2.42578125" style="19" bestFit="1" customWidth="1"/>
    <col min="2373" max="2373" width="2.28515625" style="19" customWidth="1"/>
    <col min="2374" max="2374" width="2.5703125" style="19" customWidth="1"/>
    <col min="2375" max="2375" width="3" style="19" bestFit="1" customWidth="1"/>
    <col min="2376" max="2403" width="5.7109375" style="19" customWidth="1"/>
    <col min="2404" max="2479" width="1.7109375" style="19" customWidth="1"/>
    <col min="2480" max="2560" width="1.7109375" style="19"/>
    <col min="2561" max="2617" width="1.7109375" style="19" customWidth="1"/>
    <col min="2618" max="2618" width="2.85546875" style="19" customWidth="1"/>
    <col min="2619" max="2619" width="2.140625" style="19" customWidth="1"/>
    <col min="2620" max="2620" width="2.85546875" style="19" customWidth="1"/>
    <col min="2621" max="2624" width="1.7109375" style="19" customWidth="1"/>
    <col min="2625" max="2625" width="3.42578125" style="19" bestFit="1" customWidth="1"/>
    <col min="2626" max="2626" width="2.28515625" style="19" customWidth="1"/>
    <col min="2627" max="2627" width="2.7109375" style="19" bestFit="1" customWidth="1"/>
    <col min="2628" max="2628" width="2.42578125" style="19" bestFit="1" customWidth="1"/>
    <col min="2629" max="2629" width="2.28515625" style="19" customWidth="1"/>
    <col min="2630" max="2630" width="2.5703125" style="19" customWidth="1"/>
    <col min="2631" max="2631" width="3" style="19" bestFit="1" customWidth="1"/>
    <col min="2632" max="2659" width="5.7109375" style="19" customWidth="1"/>
    <col min="2660" max="2735" width="1.7109375" style="19" customWidth="1"/>
    <col min="2736" max="2816" width="1.7109375" style="19"/>
    <col min="2817" max="2873" width="1.7109375" style="19" customWidth="1"/>
    <col min="2874" max="2874" width="2.85546875" style="19" customWidth="1"/>
    <col min="2875" max="2875" width="2.140625" style="19" customWidth="1"/>
    <col min="2876" max="2876" width="2.85546875" style="19" customWidth="1"/>
    <col min="2877" max="2880" width="1.7109375" style="19" customWidth="1"/>
    <col min="2881" max="2881" width="3.42578125" style="19" bestFit="1" customWidth="1"/>
    <col min="2882" max="2882" width="2.28515625" style="19" customWidth="1"/>
    <col min="2883" max="2883" width="2.7109375" style="19" bestFit="1" customWidth="1"/>
    <col min="2884" max="2884" width="2.42578125" style="19" bestFit="1" customWidth="1"/>
    <col min="2885" max="2885" width="2.28515625" style="19" customWidth="1"/>
    <col min="2886" max="2886" width="2.5703125" style="19" customWidth="1"/>
    <col min="2887" max="2887" width="3" style="19" bestFit="1" customWidth="1"/>
    <col min="2888" max="2915" width="5.7109375" style="19" customWidth="1"/>
    <col min="2916" max="2991" width="1.7109375" style="19" customWidth="1"/>
    <col min="2992" max="3072" width="1.7109375" style="19"/>
    <col min="3073" max="3129" width="1.7109375" style="19" customWidth="1"/>
    <col min="3130" max="3130" width="2.85546875" style="19" customWidth="1"/>
    <col min="3131" max="3131" width="2.140625" style="19" customWidth="1"/>
    <col min="3132" max="3132" width="2.85546875" style="19" customWidth="1"/>
    <col min="3133" max="3136" width="1.7109375" style="19" customWidth="1"/>
    <col min="3137" max="3137" width="3.42578125" style="19" bestFit="1" customWidth="1"/>
    <col min="3138" max="3138" width="2.28515625" style="19" customWidth="1"/>
    <col min="3139" max="3139" width="2.7109375" style="19" bestFit="1" customWidth="1"/>
    <col min="3140" max="3140" width="2.42578125" style="19" bestFit="1" customWidth="1"/>
    <col min="3141" max="3141" width="2.28515625" style="19" customWidth="1"/>
    <col min="3142" max="3142" width="2.5703125" style="19" customWidth="1"/>
    <col min="3143" max="3143" width="3" style="19" bestFit="1" customWidth="1"/>
    <col min="3144" max="3171" width="5.7109375" style="19" customWidth="1"/>
    <col min="3172" max="3247" width="1.7109375" style="19" customWidth="1"/>
    <col min="3248" max="3328" width="1.7109375" style="19"/>
    <col min="3329" max="3385" width="1.7109375" style="19" customWidth="1"/>
    <col min="3386" max="3386" width="2.85546875" style="19" customWidth="1"/>
    <col min="3387" max="3387" width="2.140625" style="19" customWidth="1"/>
    <col min="3388" max="3388" width="2.85546875" style="19" customWidth="1"/>
    <col min="3389" max="3392" width="1.7109375" style="19" customWidth="1"/>
    <col min="3393" max="3393" width="3.42578125" style="19" bestFit="1" customWidth="1"/>
    <col min="3394" max="3394" width="2.28515625" style="19" customWidth="1"/>
    <col min="3395" max="3395" width="2.7109375" style="19" bestFit="1" customWidth="1"/>
    <col min="3396" max="3396" width="2.42578125" style="19" bestFit="1" customWidth="1"/>
    <col min="3397" max="3397" width="2.28515625" style="19" customWidth="1"/>
    <col min="3398" max="3398" width="2.5703125" style="19" customWidth="1"/>
    <col min="3399" max="3399" width="3" style="19" bestFit="1" customWidth="1"/>
    <col min="3400" max="3427" width="5.7109375" style="19" customWidth="1"/>
    <col min="3428" max="3503" width="1.7109375" style="19" customWidth="1"/>
    <col min="3504" max="3584" width="1.7109375" style="19"/>
    <col min="3585" max="3641" width="1.7109375" style="19" customWidth="1"/>
    <col min="3642" max="3642" width="2.85546875" style="19" customWidth="1"/>
    <col min="3643" max="3643" width="2.140625" style="19" customWidth="1"/>
    <col min="3644" max="3644" width="2.85546875" style="19" customWidth="1"/>
    <col min="3645" max="3648" width="1.7109375" style="19" customWidth="1"/>
    <col min="3649" max="3649" width="3.42578125" style="19" bestFit="1" customWidth="1"/>
    <col min="3650" max="3650" width="2.28515625" style="19" customWidth="1"/>
    <col min="3651" max="3651" width="2.7109375" style="19" bestFit="1" customWidth="1"/>
    <col min="3652" max="3652" width="2.42578125" style="19" bestFit="1" customWidth="1"/>
    <col min="3653" max="3653" width="2.28515625" style="19" customWidth="1"/>
    <col min="3654" max="3654" width="2.5703125" style="19" customWidth="1"/>
    <col min="3655" max="3655" width="3" style="19" bestFit="1" customWidth="1"/>
    <col min="3656" max="3683" width="5.7109375" style="19" customWidth="1"/>
    <col min="3684" max="3759" width="1.7109375" style="19" customWidth="1"/>
    <col min="3760" max="3840" width="1.7109375" style="19"/>
    <col min="3841" max="3897" width="1.7109375" style="19" customWidth="1"/>
    <col min="3898" max="3898" width="2.85546875" style="19" customWidth="1"/>
    <col min="3899" max="3899" width="2.140625" style="19" customWidth="1"/>
    <col min="3900" max="3900" width="2.85546875" style="19" customWidth="1"/>
    <col min="3901" max="3904" width="1.7109375" style="19" customWidth="1"/>
    <col min="3905" max="3905" width="3.42578125" style="19" bestFit="1" customWidth="1"/>
    <col min="3906" max="3906" width="2.28515625" style="19" customWidth="1"/>
    <col min="3907" max="3907" width="2.7109375" style="19" bestFit="1" customWidth="1"/>
    <col min="3908" max="3908" width="2.42578125" style="19" bestFit="1" customWidth="1"/>
    <col min="3909" max="3909" width="2.28515625" style="19" customWidth="1"/>
    <col min="3910" max="3910" width="2.5703125" style="19" customWidth="1"/>
    <col min="3911" max="3911" width="3" style="19" bestFit="1" customWidth="1"/>
    <col min="3912" max="3939" width="5.7109375" style="19" customWidth="1"/>
    <col min="3940" max="4015" width="1.7109375" style="19" customWidth="1"/>
    <col min="4016" max="4096" width="1.7109375" style="19"/>
    <col min="4097" max="4153" width="1.7109375" style="19" customWidth="1"/>
    <col min="4154" max="4154" width="2.85546875" style="19" customWidth="1"/>
    <col min="4155" max="4155" width="2.140625" style="19" customWidth="1"/>
    <col min="4156" max="4156" width="2.85546875" style="19" customWidth="1"/>
    <col min="4157" max="4160" width="1.7109375" style="19" customWidth="1"/>
    <col min="4161" max="4161" width="3.42578125" style="19" bestFit="1" customWidth="1"/>
    <col min="4162" max="4162" width="2.28515625" style="19" customWidth="1"/>
    <col min="4163" max="4163" width="2.7109375" style="19" bestFit="1" customWidth="1"/>
    <col min="4164" max="4164" width="2.42578125" style="19" bestFit="1" customWidth="1"/>
    <col min="4165" max="4165" width="2.28515625" style="19" customWidth="1"/>
    <col min="4166" max="4166" width="2.5703125" style="19" customWidth="1"/>
    <col min="4167" max="4167" width="3" style="19" bestFit="1" customWidth="1"/>
    <col min="4168" max="4195" width="5.7109375" style="19" customWidth="1"/>
    <col min="4196" max="4271" width="1.7109375" style="19" customWidth="1"/>
    <col min="4272" max="4352" width="1.7109375" style="19"/>
    <col min="4353" max="4409" width="1.7109375" style="19" customWidth="1"/>
    <col min="4410" max="4410" width="2.85546875" style="19" customWidth="1"/>
    <col min="4411" max="4411" width="2.140625" style="19" customWidth="1"/>
    <col min="4412" max="4412" width="2.85546875" style="19" customWidth="1"/>
    <col min="4413" max="4416" width="1.7109375" style="19" customWidth="1"/>
    <col min="4417" max="4417" width="3.42578125" style="19" bestFit="1" customWidth="1"/>
    <col min="4418" max="4418" width="2.28515625" style="19" customWidth="1"/>
    <col min="4419" max="4419" width="2.7109375" style="19" bestFit="1" customWidth="1"/>
    <col min="4420" max="4420" width="2.42578125" style="19" bestFit="1" customWidth="1"/>
    <col min="4421" max="4421" width="2.28515625" style="19" customWidth="1"/>
    <col min="4422" max="4422" width="2.5703125" style="19" customWidth="1"/>
    <col min="4423" max="4423" width="3" style="19" bestFit="1" customWidth="1"/>
    <col min="4424" max="4451" width="5.7109375" style="19" customWidth="1"/>
    <col min="4452" max="4527" width="1.7109375" style="19" customWidth="1"/>
    <col min="4528" max="4608" width="1.7109375" style="19"/>
    <col min="4609" max="4665" width="1.7109375" style="19" customWidth="1"/>
    <col min="4666" max="4666" width="2.85546875" style="19" customWidth="1"/>
    <col min="4667" max="4667" width="2.140625" style="19" customWidth="1"/>
    <col min="4668" max="4668" width="2.85546875" style="19" customWidth="1"/>
    <col min="4669" max="4672" width="1.7109375" style="19" customWidth="1"/>
    <col min="4673" max="4673" width="3.42578125" style="19" bestFit="1" customWidth="1"/>
    <col min="4674" max="4674" width="2.28515625" style="19" customWidth="1"/>
    <col min="4675" max="4675" width="2.7109375" style="19" bestFit="1" customWidth="1"/>
    <col min="4676" max="4676" width="2.42578125" style="19" bestFit="1" customWidth="1"/>
    <col min="4677" max="4677" width="2.28515625" style="19" customWidth="1"/>
    <col min="4678" max="4678" width="2.5703125" style="19" customWidth="1"/>
    <col min="4679" max="4679" width="3" style="19" bestFit="1" customWidth="1"/>
    <col min="4680" max="4707" width="5.7109375" style="19" customWidth="1"/>
    <col min="4708" max="4783" width="1.7109375" style="19" customWidth="1"/>
    <col min="4784" max="4864" width="1.7109375" style="19"/>
    <col min="4865" max="4921" width="1.7109375" style="19" customWidth="1"/>
    <col min="4922" max="4922" width="2.85546875" style="19" customWidth="1"/>
    <col min="4923" max="4923" width="2.140625" style="19" customWidth="1"/>
    <col min="4924" max="4924" width="2.85546875" style="19" customWidth="1"/>
    <col min="4925" max="4928" width="1.7109375" style="19" customWidth="1"/>
    <col min="4929" max="4929" width="3.42578125" style="19" bestFit="1" customWidth="1"/>
    <col min="4930" max="4930" width="2.28515625" style="19" customWidth="1"/>
    <col min="4931" max="4931" width="2.7109375" style="19" bestFit="1" customWidth="1"/>
    <col min="4932" max="4932" width="2.42578125" style="19" bestFit="1" customWidth="1"/>
    <col min="4933" max="4933" width="2.28515625" style="19" customWidth="1"/>
    <col min="4934" max="4934" width="2.5703125" style="19" customWidth="1"/>
    <col min="4935" max="4935" width="3" style="19" bestFit="1" customWidth="1"/>
    <col min="4936" max="4963" width="5.7109375" style="19" customWidth="1"/>
    <col min="4964" max="5039" width="1.7109375" style="19" customWidth="1"/>
    <col min="5040" max="5120" width="1.7109375" style="19"/>
    <col min="5121" max="5177" width="1.7109375" style="19" customWidth="1"/>
    <col min="5178" max="5178" width="2.85546875" style="19" customWidth="1"/>
    <col min="5179" max="5179" width="2.140625" style="19" customWidth="1"/>
    <col min="5180" max="5180" width="2.85546875" style="19" customWidth="1"/>
    <col min="5181" max="5184" width="1.7109375" style="19" customWidth="1"/>
    <col min="5185" max="5185" width="3.42578125" style="19" bestFit="1" customWidth="1"/>
    <col min="5186" max="5186" width="2.28515625" style="19" customWidth="1"/>
    <col min="5187" max="5187" width="2.7109375" style="19" bestFit="1" customWidth="1"/>
    <col min="5188" max="5188" width="2.42578125" style="19" bestFit="1" customWidth="1"/>
    <col min="5189" max="5189" width="2.28515625" style="19" customWidth="1"/>
    <col min="5190" max="5190" width="2.5703125" style="19" customWidth="1"/>
    <col min="5191" max="5191" width="3" style="19" bestFit="1" customWidth="1"/>
    <col min="5192" max="5219" width="5.7109375" style="19" customWidth="1"/>
    <col min="5220" max="5295" width="1.7109375" style="19" customWidth="1"/>
    <col min="5296" max="5376" width="1.7109375" style="19"/>
    <col min="5377" max="5433" width="1.7109375" style="19" customWidth="1"/>
    <col min="5434" max="5434" width="2.85546875" style="19" customWidth="1"/>
    <col min="5435" max="5435" width="2.140625" style="19" customWidth="1"/>
    <col min="5436" max="5436" width="2.85546875" style="19" customWidth="1"/>
    <col min="5437" max="5440" width="1.7109375" style="19" customWidth="1"/>
    <col min="5441" max="5441" width="3.42578125" style="19" bestFit="1" customWidth="1"/>
    <col min="5442" max="5442" width="2.28515625" style="19" customWidth="1"/>
    <col min="5443" max="5443" width="2.7109375" style="19" bestFit="1" customWidth="1"/>
    <col min="5444" max="5444" width="2.42578125" style="19" bestFit="1" customWidth="1"/>
    <col min="5445" max="5445" width="2.28515625" style="19" customWidth="1"/>
    <col min="5446" max="5446" width="2.5703125" style="19" customWidth="1"/>
    <col min="5447" max="5447" width="3" style="19" bestFit="1" customWidth="1"/>
    <col min="5448" max="5475" width="5.7109375" style="19" customWidth="1"/>
    <col min="5476" max="5551" width="1.7109375" style="19" customWidth="1"/>
    <col min="5552" max="5632" width="1.7109375" style="19"/>
    <col min="5633" max="5689" width="1.7109375" style="19" customWidth="1"/>
    <col min="5690" max="5690" width="2.85546875" style="19" customWidth="1"/>
    <col min="5691" max="5691" width="2.140625" style="19" customWidth="1"/>
    <col min="5692" max="5692" width="2.85546875" style="19" customWidth="1"/>
    <col min="5693" max="5696" width="1.7109375" style="19" customWidth="1"/>
    <col min="5697" max="5697" width="3.42578125" style="19" bestFit="1" customWidth="1"/>
    <col min="5698" max="5698" width="2.28515625" style="19" customWidth="1"/>
    <col min="5699" max="5699" width="2.7109375" style="19" bestFit="1" customWidth="1"/>
    <col min="5700" max="5700" width="2.42578125" style="19" bestFit="1" customWidth="1"/>
    <col min="5701" max="5701" width="2.28515625" style="19" customWidth="1"/>
    <col min="5702" max="5702" width="2.5703125" style="19" customWidth="1"/>
    <col min="5703" max="5703" width="3" style="19" bestFit="1" customWidth="1"/>
    <col min="5704" max="5731" width="5.7109375" style="19" customWidth="1"/>
    <col min="5732" max="5807" width="1.7109375" style="19" customWidth="1"/>
    <col min="5808" max="5888" width="1.7109375" style="19"/>
    <col min="5889" max="5945" width="1.7109375" style="19" customWidth="1"/>
    <col min="5946" max="5946" width="2.85546875" style="19" customWidth="1"/>
    <col min="5947" max="5947" width="2.140625" style="19" customWidth="1"/>
    <col min="5948" max="5948" width="2.85546875" style="19" customWidth="1"/>
    <col min="5949" max="5952" width="1.7109375" style="19" customWidth="1"/>
    <col min="5953" max="5953" width="3.42578125" style="19" bestFit="1" customWidth="1"/>
    <col min="5954" max="5954" width="2.28515625" style="19" customWidth="1"/>
    <col min="5955" max="5955" width="2.7109375" style="19" bestFit="1" customWidth="1"/>
    <col min="5956" max="5956" width="2.42578125" style="19" bestFit="1" customWidth="1"/>
    <col min="5957" max="5957" width="2.28515625" style="19" customWidth="1"/>
    <col min="5958" max="5958" width="2.5703125" style="19" customWidth="1"/>
    <col min="5959" max="5959" width="3" style="19" bestFit="1" customWidth="1"/>
    <col min="5960" max="5987" width="5.7109375" style="19" customWidth="1"/>
    <col min="5988" max="6063" width="1.7109375" style="19" customWidth="1"/>
    <col min="6064" max="6144" width="1.7109375" style="19"/>
    <col min="6145" max="6201" width="1.7109375" style="19" customWidth="1"/>
    <col min="6202" max="6202" width="2.85546875" style="19" customWidth="1"/>
    <col min="6203" max="6203" width="2.140625" style="19" customWidth="1"/>
    <col min="6204" max="6204" width="2.85546875" style="19" customWidth="1"/>
    <col min="6205" max="6208" width="1.7109375" style="19" customWidth="1"/>
    <col min="6209" max="6209" width="3.42578125" style="19" bestFit="1" customWidth="1"/>
    <col min="6210" max="6210" width="2.28515625" style="19" customWidth="1"/>
    <col min="6211" max="6211" width="2.7109375" style="19" bestFit="1" customWidth="1"/>
    <col min="6212" max="6212" width="2.42578125" style="19" bestFit="1" customWidth="1"/>
    <col min="6213" max="6213" width="2.28515625" style="19" customWidth="1"/>
    <col min="6214" max="6214" width="2.5703125" style="19" customWidth="1"/>
    <col min="6215" max="6215" width="3" style="19" bestFit="1" customWidth="1"/>
    <col min="6216" max="6243" width="5.7109375" style="19" customWidth="1"/>
    <col min="6244" max="6319" width="1.7109375" style="19" customWidth="1"/>
    <col min="6320" max="6400" width="1.7109375" style="19"/>
    <col min="6401" max="6457" width="1.7109375" style="19" customWidth="1"/>
    <col min="6458" max="6458" width="2.85546875" style="19" customWidth="1"/>
    <col min="6459" max="6459" width="2.140625" style="19" customWidth="1"/>
    <col min="6460" max="6460" width="2.85546875" style="19" customWidth="1"/>
    <col min="6461" max="6464" width="1.7109375" style="19" customWidth="1"/>
    <col min="6465" max="6465" width="3.42578125" style="19" bestFit="1" customWidth="1"/>
    <col min="6466" max="6466" width="2.28515625" style="19" customWidth="1"/>
    <col min="6467" max="6467" width="2.7109375" style="19" bestFit="1" customWidth="1"/>
    <col min="6468" max="6468" width="2.42578125" style="19" bestFit="1" customWidth="1"/>
    <col min="6469" max="6469" width="2.28515625" style="19" customWidth="1"/>
    <col min="6470" max="6470" width="2.5703125" style="19" customWidth="1"/>
    <col min="6471" max="6471" width="3" style="19" bestFit="1" customWidth="1"/>
    <col min="6472" max="6499" width="5.7109375" style="19" customWidth="1"/>
    <col min="6500" max="6575" width="1.7109375" style="19" customWidth="1"/>
    <col min="6576" max="6656" width="1.7109375" style="19"/>
    <col min="6657" max="6713" width="1.7109375" style="19" customWidth="1"/>
    <col min="6714" max="6714" width="2.85546875" style="19" customWidth="1"/>
    <col min="6715" max="6715" width="2.140625" style="19" customWidth="1"/>
    <col min="6716" max="6716" width="2.85546875" style="19" customWidth="1"/>
    <col min="6717" max="6720" width="1.7109375" style="19" customWidth="1"/>
    <col min="6721" max="6721" width="3.42578125" style="19" bestFit="1" customWidth="1"/>
    <col min="6722" max="6722" width="2.28515625" style="19" customWidth="1"/>
    <col min="6723" max="6723" width="2.7109375" style="19" bestFit="1" customWidth="1"/>
    <col min="6724" max="6724" width="2.42578125" style="19" bestFit="1" customWidth="1"/>
    <col min="6725" max="6725" width="2.28515625" style="19" customWidth="1"/>
    <col min="6726" max="6726" width="2.5703125" style="19" customWidth="1"/>
    <col min="6727" max="6727" width="3" style="19" bestFit="1" customWidth="1"/>
    <col min="6728" max="6755" width="5.7109375" style="19" customWidth="1"/>
    <col min="6756" max="6831" width="1.7109375" style="19" customWidth="1"/>
    <col min="6832" max="6912" width="1.7109375" style="19"/>
    <col min="6913" max="6969" width="1.7109375" style="19" customWidth="1"/>
    <col min="6970" max="6970" width="2.85546875" style="19" customWidth="1"/>
    <col min="6971" max="6971" width="2.140625" style="19" customWidth="1"/>
    <col min="6972" max="6972" width="2.85546875" style="19" customWidth="1"/>
    <col min="6973" max="6976" width="1.7109375" style="19" customWidth="1"/>
    <col min="6977" max="6977" width="3.42578125" style="19" bestFit="1" customWidth="1"/>
    <col min="6978" max="6978" width="2.28515625" style="19" customWidth="1"/>
    <col min="6979" max="6979" width="2.7109375" style="19" bestFit="1" customWidth="1"/>
    <col min="6980" max="6980" width="2.42578125" style="19" bestFit="1" customWidth="1"/>
    <col min="6981" max="6981" width="2.28515625" style="19" customWidth="1"/>
    <col min="6982" max="6982" width="2.5703125" style="19" customWidth="1"/>
    <col min="6983" max="6983" width="3" style="19" bestFit="1" customWidth="1"/>
    <col min="6984" max="7011" width="5.7109375" style="19" customWidth="1"/>
    <col min="7012" max="7087" width="1.7109375" style="19" customWidth="1"/>
    <col min="7088" max="7168" width="1.7109375" style="19"/>
    <col min="7169" max="7225" width="1.7109375" style="19" customWidth="1"/>
    <col min="7226" max="7226" width="2.85546875" style="19" customWidth="1"/>
    <col min="7227" max="7227" width="2.140625" style="19" customWidth="1"/>
    <col min="7228" max="7228" width="2.85546875" style="19" customWidth="1"/>
    <col min="7229" max="7232" width="1.7109375" style="19" customWidth="1"/>
    <col min="7233" max="7233" width="3.42578125" style="19" bestFit="1" customWidth="1"/>
    <col min="7234" max="7234" width="2.28515625" style="19" customWidth="1"/>
    <col min="7235" max="7235" width="2.7109375" style="19" bestFit="1" customWidth="1"/>
    <col min="7236" max="7236" width="2.42578125" style="19" bestFit="1" customWidth="1"/>
    <col min="7237" max="7237" width="2.28515625" style="19" customWidth="1"/>
    <col min="7238" max="7238" width="2.5703125" style="19" customWidth="1"/>
    <col min="7239" max="7239" width="3" style="19" bestFit="1" customWidth="1"/>
    <col min="7240" max="7267" width="5.7109375" style="19" customWidth="1"/>
    <col min="7268" max="7343" width="1.7109375" style="19" customWidth="1"/>
    <col min="7344" max="7424" width="1.7109375" style="19"/>
    <col min="7425" max="7481" width="1.7109375" style="19" customWidth="1"/>
    <col min="7482" max="7482" width="2.85546875" style="19" customWidth="1"/>
    <col min="7483" max="7483" width="2.140625" style="19" customWidth="1"/>
    <col min="7484" max="7484" width="2.85546875" style="19" customWidth="1"/>
    <col min="7485" max="7488" width="1.7109375" style="19" customWidth="1"/>
    <col min="7489" max="7489" width="3.42578125" style="19" bestFit="1" customWidth="1"/>
    <col min="7490" max="7490" width="2.28515625" style="19" customWidth="1"/>
    <col min="7491" max="7491" width="2.7109375" style="19" bestFit="1" customWidth="1"/>
    <col min="7492" max="7492" width="2.42578125" style="19" bestFit="1" customWidth="1"/>
    <col min="7493" max="7493" width="2.28515625" style="19" customWidth="1"/>
    <col min="7494" max="7494" width="2.5703125" style="19" customWidth="1"/>
    <col min="7495" max="7495" width="3" style="19" bestFit="1" customWidth="1"/>
    <col min="7496" max="7523" width="5.7109375" style="19" customWidth="1"/>
    <col min="7524" max="7599" width="1.7109375" style="19" customWidth="1"/>
    <col min="7600" max="7680" width="1.7109375" style="19"/>
    <col min="7681" max="7737" width="1.7109375" style="19" customWidth="1"/>
    <col min="7738" max="7738" width="2.85546875" style="19" customWidth="1"/>
    <col min="7739" max="7739" width="2.140625" style="19" customWidth="1"/>
    <col min="7740" max="7740" width="2.85546875" style="19" customWidth="1"/>
    <col min="7741" max="7744" width="1.7109375" style="19" customWidth="1"/>
    <col min="7745" max="7745" width="3.42578125" style="19" bestFit="1" customWidth="1"/>
    <col min="7746" max="7746" width="2.28515625" style="19" customWidth="1"/>
    <col min="7747" max="7747" width="2.7109375" style="19" bestFit="1" customWidth="1"/>
    <col min="7748" max="7748" width="2.42578125" style="19" bestFit="1" customWidth="1"/>
    <col min="7749" max="7749" width="2.28515625" style="19" customWidth="1"/>
    <col min="7750" max="7750" width="2.5703125" style="19" customWidth="1"/>
    <col min="7751" max="7751" width="3" style="19" bestFit="1" customWidth="1"/>
    <col min="7752" max="7779" width="5.7109375" style="19" customWidth="1"/>
    <col min="7780" max="7855" width="1.7109375" style="19" customWidth="1"/>
    <col min="7856" max="7936" width="1.7109375" style="19"/>
    <col min="7937" max="7993" width="1.7109375" style="19" customWidth="1"/>
    <col min="7994" max="7994" width="2.85546875" style="19" customWidth="1"/>
    <col min="7995" max="7995" width="2.140625" style="19" customWidth="1"/>
    <col min="7996" max="7996" width="2.85546875" style="19" customWidth="1"/>
    <col min="7997" max="8000" width="1.7109375" style="19" customWidth="1"/>
    <col min="8001" max="8001" width="3.42578125" style="19" bestFit="1" customWidth="1"/>
    <col min="8002" max="8002" width="2.28515625" style="19" customWidth="1"/>
    <col min="8003" max="8003" width="2.7109375" style="19" bestFit="1" customWidth="1"/>
    <col min="8004" max="8004" width="2.42578125" style="19" bestFit="1" customWidth="1"/>
    <col min="8005" max="8005" width="2.28515625" style="19" customWidth="1"/>
    <col min="8006" max="8006" width="2.5703125" style="19" customWidth="1"/>
    <col min="8007" max="8007" width="3" style="19" bestFit="1" customWidth="1"/>
    <col min="8008" max="8035" width="5.7109375" style="19" customWidth="1"/>
    <col min="8036" max="8111" width="1.7109375" style="19" customWidth="1"/>
    <col min="8112" max="8192" width="1.7109375" style="19"/>
    <col min="8193" max="8249" width="1.7109375" style="19" customWidth="1"/>
    <col min="8250" max="8250" width="2.85546875" style="19" customWidth="1"/>
    <col min="8251" max="8251" width="2.140625" style="19" customWidth="1"/>
    <col min="8252" max="8252" width="2.85546875" style="19" customWidth="1"/>
    <col min="8253" max="8256" width="1.7109375" style="19" customWidth="1"/>
    <col min="8257" max="8257" width="3.42578125" style="19" bestFit="1" customWidth="1"/>
    <col min="8258" max="8258" width="2.28515625" style="19" customWidth="1"/>
    <col min="8259" max="8259" width="2.7109375" style="19" bestFit="1" customWidth="1"/>
    <col min="8260" max="8260" width="2.42578125" style="19" bestFit="1" customWidth="1"/>
    <col min="8261" max="8261" width="2.28515625" style="19" customWidth="1"/>
    <col min="8262" max="8262" width="2.5703125" style="19" customWidth="1"/>
    <col min="8263" max="8263" width="3" style="19" bestFit="1" customWidth="1"/>
    <col min="8264" max="8291" width="5.7109375" style="19" customWidth="1"/>
    <col min="8292" max="8367" width="1.7109375" style="19" customWidth="1"/>
    <col min="8368" max="8448" width="1.7109375" style="19"/>
    <col min="8449" max="8505" width="1.7109375" style="19" customWidth="1"/>
    <col min="8506" max="8506" width="2.85546875" style="19" customWidth="1"/>
    <col min="8507" max="8507" width="2.140625" style="19" customWidth="1"/>
    <col min="8508" max="8508" width="2.85546875" style="19" customWidth="1"/>
    <col min="8509" max="8512" width="1.7109375" style="19" customWidth="1"/>
    <col min="8513" max="8513" width="3.42578125" style="19" bestFit="1" customWidth="1"/>
    <col min="8514" max="8514" width="2.28515625" style="19" customWidth="1"/>
    <col min="8515" max="8515" width="2.7109375" style="19" bestFit="1" customWidth="1"/>
    <col min="8516" max="8516" width="2.42578125" style="19" bestFit="1" customWidth="1"/>
    <col min="8517" max="8517" width="2.28515625" style="19" customWidth="1"/>
    <col min="8518" max="8518" width="2.5703125" style="19" customWidth="1"/>
    <col min="8519" max="8519" width="3" style="19" bestFit="1" customWidth="1"/>
    <col min="8520" max="8547" width="5.7109375" style="19" customWidth="1"/>
    <col min="8548" max="8623" width="1.7109375" style="19" customWidth="1"/>
    <col min="8624" max="8704" width="1.7109375" style="19"/>
    <col min="8705" max="8761" width="1.7109375" style="19" customWidth="1"/>
    <col min="8762" max="8762" width="2.85546875" style="19" customWidth="1"/>
    <col min="8763" max="8763" width="2.140625" style="19" customWidth="1"/>
    <col min="8764" max="8764" width="2.85546875" style="19" customWidth="1"/>
    <col min="8765" max="8768" width="1.7109375" style="19" customWidth="1"/>
    <col min="8769" max="8769" width="3.42578125" style="19" bestFit="1" customWidth="1"/>
    <col min="8770" max="8770" width="2.28515625" style="19" customWidth="1"/>
    <col min="8771" max="8771" width="2.7109375" style="19" bestFit="1" customWidth="1"/>
    <col min="8772" max="8772" width="2.42578125" style="19" bestFit="1" customWidth="1"/>
    <col min="8773" max="8773" width="2.28515625" style="19" customWidth="1"/>
    <col min="8774" max="8774" width="2.5703125" style="19" customWidth="1"/>
    <col min="8775" max="8775" width="3" style="19" bestFit="1" customWidth="1"/>
    <col min="8776" max="8803" width="5.7109375" style="19" customWidth="1"/>
    <col min="8804" max="8879" width="1.7109375" style="19" customWidth="1"/>
    <col min="8880" max="8960" width="1.7109375" style="19"/>
    <col min="8961" max="9017" width="1.7109375" style="19" customWidth="1"/>
    <col min="9018" max="9018" width="2.85546875" style="19" customWidth="1"/>
    <col min="9019" max="9019" width="2.140625" style="19" customWidth="1"/>
    <col min="9020" max="9020" width="2.85546875" style="19" customWidth="1"/>
    <col min="9021" max="9024" width="1.7109375" style="19" customWidth="1"/>
    <col min="9025" max="9025" width="3.42578125" style="19" bestFit="1" customWidth="1"/>
    <col min="9026" max="9026" width="2.28515625" style="19" customWidth="1"/>
    <col min="9027" max="9027" width="2.7109375" style="19" bestFit="1" customWidth="1"/>
    <col min="9028" max="9028" width="2.42578125" style="19" bestFit="1" customWidth="1"/>
    <col min="9029" max="9029" width="2.28515625" style="19" customWidth="1"/>
    <col min="9030" max="9030" width="2.5703125" style="19" customWidth="1"/>
    <col min="9031" max="9031" width="3" style="19" bestFit="1" customWidth="1"/>
    <col min="9032" max="9059" width="5.7109375" style="19" customWidth="1"/>
    <col min="9060" max="9135" width="1.7109375" style="19" customWidth="1"/>
    <col min="9136" max="9216" width="1.7109375" style="19"/>
    <col min="9217" max="9273" width="1.7109375" style="19" customWidth="1"/>
    <col min="9274" max="9274" width="2.85546875" style="19" customWidth="1"/>
    <col min="9275" max="9275" width="2.140625" style="19" customWidth="1"/>
    <col min="9276" max="9276" width="2.85546875" style="19" customWidth="1"/>
    <col min="9277" max="9280" width="1.7109375" style="19" customWidth="1"/>
    <col min="9281" max="9281" width="3.42578125" style="19" bestFit="1" customWidth="1"/>
    <col min="9282" max="9282" width="2.28515625" style="19" customWidth="1"/>
    <col min="9283" max="9283" width="2.7109375" style="19" bestFit="1" customWidth="1"/>
    <col min="9284" max="9284" width="2.42578125" style="19" bestFit="1" customWidth="1"/>
    <col min="9285" max="9285" width="2.28515625" style="19" customWidth="1"/>
    <col min="9286" max="9286" width="2.5703125" style="19" customWidth="1"/>
    <col min="9287" max="9287" width="3" style="19" bestFit="1" customWidth="1"/>
    <col min="9288" max="9315" width="5.7109375" style="19" customWidth="1"/>
    <col min="9316" max="9391" width="1.7109375" style="19" customWidth="1"/>
    <col min="9392" max="9472" width="1.7109375" style="19"/>
    <col min="9473" max="9529" width="1.7109375" style="19" customWidth="1"/>
    <col min="9530" max="9530" width="2.85546875" style="19" customWidth="1"/>
    <col min="9531" max="9531" width="2.140625" style="19" customWidth="1"/>
    <col min="9532" max="9532" width="2.85546875" style="19" customWidth="1"/>
    <col min="9533" max="9536" width="1.7109375" style="19" customWidth="1"/>
    <col min="9537" max="9537" width="3.42578125" style="19" bestFit="1" customWidth="1"/>
    <col min="9538" max="9538" width="2.28515625" style="19" customWidth="1"/>
    <col min="9539" max="9539" width="2.7109375" style="19" bestFit="1" customWidth="1"/>
    <col min="9540" max="9540" width="2.42578125" style="19" bestFit="1" customWidth="1"/>
    <col min="9541" max="9541" width="2.28515625" style="19" customWidth="1"/>
    <col min="9542" max="9542" width="2.5703125" style="19" customWidth="1"/>
    <col min="9543" max="9543" width="3" style="19" bestFit="1" customWidth="1"/>
    <col min="9544" max="9571" width="5.7109375" style="19" customWidth="1"/>
    <col min="9572" max="9647" width="1.7109375" style="19" customWidth="1"/>
    <col min="9648" max="9728" width="1.7109375" style="19"/>
    <col min="9729" max="9785" width="1.7109375" style="19" customWidth="1"/>
    <col min="9786" max="9786" width="2.85546875" style="19" customWidth="1"/>
    <col min="9787" max="9787" width="2.140625" style="19" customWidth="1"/>
    <col min="9788" max="9788" width="2.85546875" style="19" customWidth="1"/>
    <col min="9789" max="9792" width="1.7109375" style="19" customWidth="1"/>
    <col min="9793" max="9793" width="3.42578125" style="19" bestFit="1" customWidth="1"/>
    <col min="9794" max="9794" width="2.28515625" style="19" customWidth="1"/>
    <col min="9795" max="9795" width="2.7109375" style="19" bestFit="1" customWidth="1"/>
    <col min="9796" max="9796" width="2.42578125" style="19" bestFit="1" customWidth="1"/>
    <col min="9797" max="9797" width="2.28515625" style="19" customWidth="1"/>
    <col min="9798" max="9798" width="2.5703125" style="19" customWidth="1"/>
    <col min="9799" max="9799" width="3" style="19" bestFit="1" customWidth="1"/>
    <col min="9800" max="9827" width="5.7109375" style="19" customWidth="1"/>
    <col min="9828" max="9903" width="1.7109375" style="19" customWidth="1"/>
    <col min="9904" max="9984" width="1.7109375" style="19"/>
    <col min="9985" max="10041" width="1.7109375" style="19" customWidth="1"/>
    <col min="10042" max="10042" width="2.85546875" style="19" customWidth="1"/>
    <col min="10043" max="10043" width="2.140625" style="19" customWidth="1"/>
    <col min="10044" max="10044" width="2.85546875" style="19" customWidth="1"/>
    <col min="10045" max="10048" width="1.7109375" style="19" customWidth="1"/>
    <col min="10049" max="10049" width="3.42578125" style="19" bestFit="1" customWidth="1"/>
    <col min="10050" max="10050" width="2.28515625" style="19" customWidth="1"/>
    <col min="10051" max="10051" width="2.7109375" style="19" bestFit="1" customWidth="1"/>
    <col min="10052" max="10052" width="2.42578125" style="19" bestFit="1" customWidth="1"/>
    <col min="10053" max="10053" width="2.28515625" style="19" customWidth="1"/>
    <col min="10054" max="10054" width="2.5703125" style="19" customWidth="1"/>
    <col min="10055" max="10055" width="3" style="19" bestFit="1" customWidth="1"/>
    <col min="10056" max="10083" width="5.7109375" style="19" customWidth="1"/>
    <col min="10084" max="10159" width="1.7109375" style="19" customWidth="1"/>
    <col min="10160" max="10240" width="1.7109375" style="19"/>
    <col min="10241" max="10297" width="1.7109375" style="19" customWidth="1"/>
    <col min="10298" max="10298" width="2.85546875" style="19" customWidth="1"/>
    <col min="10299" max="10299" width="2.140625" style="19" customWidth="1"/>
    <col min="10300" max="10300" width="2.85546875" style="19" customWidth="1"/>
    <col min="10301" max="10304" width="1.7109375" style="19" customWidth="1"/>
    <col min="10305" max="10305" width="3.42578125" style="19" bestFit="1" customWidth="1"/>
    <col min="10306" max="10306" width="2.28515625" style="19" customWidth="1"/>
    <col min="10307" max="10307" width="2.7109375" style="19" bestFit="1" customWidth="1"/>
    <col min="10308" max="10308" width="2.42578125" style="19" bestFit="1" customWidth="1"/>
    <col min="10309" max="10309" width="2.28515625" style="19" customWidth="1"/>
    <col min="10310" max="10310" width="2.5703125" style="19" customWidth="1"/>
    <col min="10311" max="10311" width="3" style="19" bestFit="1" customWidth="1"/>
    <col min="10312" max="10339" width="5.7109375" style="19" customWidth="1"/>
    <col min="10340" max="10415" width="1.7109375" style="19" customWidth="1"/>
    <col min="10416" max="10496" width="1.7109375" style="19"/>
    <col min="10497" max="10553" width="1.7109375" style="19" customWidth="1"/>
    <col min="10554" max="10554" width="2.85546875" style="19" customWidth="1"/>
    <col min="10555" max="10555" width="2.140625" style="19" customWidth="1"/>
    <col min="10556" max="10556" width="2.85546875" style="19" customWidth="1"/>
    <col min="10557" max="10560" width="1.7109375" style="19" customWidth="1"/>
    <col min="10561" max="10561" width="3.42578125" style="19" bestFit="1" customWidth="1"/>
    <col min="10562" max="10562" width="2.28515625" style="19" customWidth="1"/>
    <col min="10563" max="10563" width="2.7109375" style="19" bestFit="1" customWidth="1"/>
    <col min="10564" max="10564" width="2.42578125" style="19" bestFit="1" customWidth="1"/>
    <col min="10565" max="10565" width="2.28515625" style="19" customWidth="1"/>
    <col min="10566" max="10566" width="2.5703125" style="19" customWidth="1"/>
    <col min="10567" max="10567" width="3" style="19" bestFit="1" customWidth="1"/>
    <col min="10568" max="10595" width="5.7109375" style="19" customWidth="1"/>
    <col min="10596" max="10671" width="1.7109375" style="19" customWidth="1"/>
    <col min="10672" max="10752" width="1.7109375" style="19"/>
    <col min="10753" max="10809" width="1.7109375" style="19" customWidth="1"/>
    <col min="10810" max="10810" width="2.85546875" style="19" customWidth="1"/>
    <col min="10811" max="10811" width="2.140625" style="19" customWidth="1"/>
    <col min="10812" max="10812" width="2.85546875" style="19" customWidth="1"/>
    <col min="10813" max="10816" width="1.7109375" style="19" customWidth="1"/>
    <col min="10817" max="10817" width="3.42578125" style="19" bestFit="1" customWidth="1"/>
    <col min="10818" max="10818" width="2.28515625" style="19" customWidth="1"/>
    <col min="10819" max="10819" width="2.7109375" style="19" bestFit="1" customWidth="1"/>
    <col min="10820" max="10820" width="2.42578125" style="19" bestFit="1" customWidth="1"/>
    <col min="10821" max="10821" width="2.28515625" style="19" customWidth="1"/>
    <col min="10822" max="10822" width="2.5703125" style="19" customWidth="1"/>
    <col min="10823" max="10823" width="3" style="19" bestFit="1" customWidth="1"/>
    <col min="10824" max="10851" width="5.7109375" style="19" customWidth="1"/>
    <col min="10852" max="10927" width="1.7109375" style="19" customWidth="1"/>
    <col min="10928" max="11008" width="1.7109375" style="19"/>
    <col min="11009" max="11065" width="1.7109375" style="19" customWidth="1"/>
    <col min="11066" max="11066" width="2.85546875" style="19" customWidth="1"/>
    <col min="11067" max="11067" width="2.140625" style="19" customWidth="1"/>
    <col min="11068" max="11068" width="2.85546875" style="19" customWidth="1"/>
    <col min="11069" max="11072" width="1.7109375" style="19" customWidth="1"/>
    <col min="11073" max="11073" width="3.42578125" style="19" bestFit="1" customWidth="1"/>
    <col min="11074" max="11074" width="2.28515625" style="19" customWidth="1"/>
    <col min="11075" max="11075" width="2.7109375" style="19" bestFit="1" customWidth="1"/>
    <col min="11076" max="11076" width="2.42578125" style="19" bestFit="1" customWidth="1"/>
    <col min="11077" max="11077" width="2.28515625" style="19" customWidth="1"/>
    <col min="11078" max="11078" width="2.5703125" style="19" customWidth="1"/>
    <col min="11079" max="11079" width="3" style="19" bestFit="1" customWidth="1"/>
    <col min="11080" max="11107" width="5.7109375" style="19" customWidth="1"/>
    <col min="11108" max="11183" width="1.7109375" style="19" customWidth="1"/>
    <col min="11184" max="11264" width="1.7109375" style="19"/>
    <col min="11265" max="11321" width="1.7109375" style="19" customWidth="1"/>
    <col min="11322" max="11322" width="2.85546875" style="19" customWidth="1"/>
    <col min="11323" max="11323" width="2.140625" style="19" customWidth="1"/>
    <col min="11324" max="11324" width="2.85546875" style="19" customWidth="1"/>
    <col min="11325" max="11328" width="1.7109375" style="19" customWidth="1"/>
    <col min="11329" max="11329" width="3.42578125" style="19" bestFit="1" customWidth="1"/>
    <col min="11330" max="11330" width="2.28515625" style="19" customWidth="1"/>
    <col min="11331" max="11331" width="2.7109375" style="19" bestFit="1" customWidth="1"/>
    <col min="11332" max="11332" width="2.42578125" style="19" bestFit="1" customWidth="1"/>
    <col min="11333" max="11333" width="2.28515625" style="19" customWidth="1"/>
    <col min="11334" max="11334" width="2.5703125" style="19" customWidth="1"/>
    <col min="11335" max="11335" width="3" style="19" bestFit="1" customWidth="1"/>
    <col min="11336" max="11363" width="5.7109375" style="19" customWidth="1"/>
    <col min="11364" max="11439" width="1.7109375" style="19" customWidth="1"/>
    <col min="11440" max="11520" width="1.7109375" style="19"/>
    <col min="11521" max="11577" width="1.7109375" style="19" customWidth="1"/>
    <col min="11578" max="11578" width="2.85546875" style="19" customWidth="1"/>
    <col min="11579" max="11579" width="2.140625" style="19" customWidth="1"/>
    <col min="11580" max="11580" width="2.85546875" style="19" customWidth="1"/>
    <col min="11581" max="11584" width="1.7109375" style="19" customWidth="1"/>
    <col min="11585" max="11585" width="3.42578125" style="19" bestFit="1" customWidth="1"/>
    <col min="11586" max="11586" width="2.28515625" style="19" customWidth="1"/>
    <col min="11587" max="11587" width="2.7109375" style="19" bestFit="1" customWidth="1"/>
    <col min="11588" max="11588" width="2.42578125" style="19" bestFit="1" customWidth="1"/>
    <col min="11589" max="11589" width="2.28515625" style="19" customWidth="1"/>
    <col min="11590" max="11590" width="2.5703125" style="19" customWidth="1"/>
    <col min="11591" max="11591" width="3" style="19" bestFit="1" customWidth="1"/>
    <col min="11592" max="11619" width="5.7109375" style="19" customWidth="1"/>
    <col min="11620" max="11695" width="1.7109375" style="19" customWidth="1"/>
    <col min="11696" max="11776" width="1.7109375" style="19"/>
    <col min="11777" max="11833" width="1.7109375" style="19" customWidth="1"/>
    <col min="11834" max="11834" width="2.85546875" style="19" customWidth="1"/>
    <col min="11835" max="11835" width="2.140625" style="19" customWidth="1"/>
    <col min="11836" max="11836" width="2.85546875" style="19" customWidth="1"/>
    <col min="11837" max="11840" width="1.7109375" style="19" customWidth="1"/>
    <col min="11841" max="11841" width="3.42578125" style="19" bestFit="1" customWidth="1"/>
    <col min="11842" max="11842" width="2.28515625" style="19" customWidth="1"/>
    <col min="11843" max="11843" width="2.7109375" style="19" bestFit="1" customWidth="1"/>
    <col min="11844" max="11844" width="2.42578125" style="19" bestFit="1" customWidth="1"/>
    <col min="11845" max="11845" width="2.28515625" style="19" customWidth="1"/>
    <col min="11846" max="11846" width="2.5703125" style="19" customWidth="1"/>
    <col min="11847" max="11847" width="3" style="19" bestFit="1" customWidth="1"/>
    <col min="11848" max="11875" width="5.7109375" style="19" customWidth="1"/>
    <col min="11876" max="11951" width="1.7109375" style="19" customWidth="1"/>
    <col min="11952" max="12032" width="1.7109375" style="19"/>
    <col min="12033" max="12089" width="1.7109375" style="19" customWidth="1"/>
    <col min="12090" max="12090" width="2.85546875" style="19" customWidth="1"/>
    <col min="12091" max="12091" width="2.140625" style="19" customWidth="1"/>
    <col min="12092" max="12092" width="2.85546875" style="19" customWidth="1"/>
    <col min="12093" max="12096" width="1.7109375" style="19" customWidth="1"/>
    <col min="12097" max="12097" width="3.42578125" style="19" bestFit="1" customWidth="1"/>
    <col min="12098" max="12098" width="2.28515625" style="19" customWidth="1"/>
    <col min="12099" max="12099" width="2.7109375" style="19" bestFit="1" customWidth="1"/>
    <col min="12100" max="12100" width="2.42578125" style="19" bestFit="1" customWidth="1"/>
    <col min="12101" max="12101" width="2.28515625" style="19" customWidth="1"/>
    <col min="12102" max="12102" width="2.5703125" style="19" customWidth="1"/>
    <col min="12103" max="12103" width="3" style="19" bestFit="1" customWidth="1"/>
    <col min="12104" max="12131" width="5.7109375" style="19" customWidth="1"/>
    <col min="12132" max="12207" width="1.7109375" style="19" customWidth="1"/>
    <col min="12208" max="12288" width="1.7109375" style="19"/>
    <col min="12289" max="12345" width="1.7109375" style="19" customWidth="1"/>
    <col min="12346" max="12346" width="2.85546875" style="19" customWidth="1"/>
    <col min="12347" max="12347" width="2.140625" style="19" customWidth="1"/>
    <col min="12348" max="12348" width="2.85546875" style="19" customWidth="1"/>
    <col min="12349" max="12352" width="1.7109375" style="19" customWidth="1"/>
    <col min="12353" max="12353" width="3.42578125" style="19" bestFit="1" customWidth="1"/>
    <col min="12354" max="12354" width="2.28515625" style="19" customWidth="1"/>
    <col min="12355" max="12355" width="2.7109375" style="19" bestFit="1" customWidth="1"/>
    <col min="12356" max="12356" width="2.42578125" style="19" bestFit="1" customWidth="1"/>
    <col min="12357" max="12357" width="2.28515625" style="19" customWidth="1"/>
    <col min="12358" max="12358" width="2.5703125" style="19" customWidth="1"/>
    <col min="12359" max="12359" width="3" style="19" bestFit="1" customWidth="1"/>
    <col min="12360" max="12387" width="5.7109375" style="19" customWidth="1"/>
    <col min="12388" max="12463" width="1.7109375" style="19" customWidth="1"/>
    <col min="12464" max="12544" width="1.7109375" style="19"/>
    <col min="12545" max="12601" width="1.7109375" style="19" customWidth="1"/>
    <col min="12602" max="12602" width="2.85546875" style="19" customWidth="1"/>
    <col min="12603" max="12603" width="2.140625" style="19" customWidth="1"/>
    <col min="12604" max="12604" width="2.85546875" style="19" customWidth="1"/>
    <col min="12605" max="12608" width="1.7109375" style="19" customWidth="1"/>
    <col min="12609" max="12609" width="3.42578125" style="19" bestFit="1" customWidth="1"/>
    <col min="12610" max="12610" width="2.28515625" style="19" customWidth="1"/>
    <col min="12611" max="12611" width="2.7109375" style="19" bestFit="1" customWidth="1"/>
    <col min="12612" max="12612" width="2.42578125" style="19" bestFit="1" customWidth="1"/>
    <col min="12613" max="12613" width="2.28515625" style="19" customWidth="1"/>
    <col min="12614" max="12614" width="2.5703125" style="19" customWidth="1"/>
    <col min="12615" max="12615" width="3" style="19" bestFit="1" customWidth="1"/>
    <col min="12616" max="12643" width="5.7109375" style="19" customWidth="1"/>
    <col min="12644" max="12719" width="1.7109375" style="19" customWidth="1"/>
    <col min="12720" max="12800" width="1.7109375" style="19"/>
    <col min="12801" max="12857" width="1.7109375" style="19" customWidth="1"/>
    <col min="12858" max="12858" width="2.85546875" style="19" customWidth="1"/>
    <col min="12859" max="12859" width="2.140625" style="19" customWidth="1"/>
    <col min="12860" max="12860" width="2.85546875" style="19" customWidth="1"/>
    <col min="12861" max="12864" width="1.7109375" style="19" customWidth="1"/>
    <col min="12865" max="12865" width="3.42578125" style="19" bestFit="1" customWidth="1"/>
    <col min="12866" max="12866" width="2.28515625" style="19" customWidth="1"/>
    <col min="12867" max="12867" width="2.7109375" style="19" bestFit="1" customWidth="1"/>
    <col min="12868" max="12868" width="2.42578125" style="19" bestFit="1" customWidth="1"/>
    <col min="12869" max="12869" width="2.28515625" style="19" customWidth="1"/>
    <col min="12870" max="12870" width="2.5703125" style="19" customWidth="1"/>
    <col min="12871" max="12871" width="3" style="19" bestFit="1" customWidth="1"/>
    <col min="12872" max="12899" width="5.7109375" style="19" customWidth="1"/>
    <col min="12900" max="12975" width="1.7109375" style="19" customWidth="1"/>
    <col min="12976" max="13056" width="1.7109375" style="19"/>
    <col min="13057" max="13113" width="1.7109375" style="19" customWidth="1"/>
    <col min="13114" max="13114" width="2.85546875" style="19" customWidth="1"/>
    <col min="13115" max="13115" width="2.140625" style="19" customWidth="1"/>
    <col min="13116" max="13116" width="2.85546875" style="19" customWidth="1"/>
    <col min="13117" max="13120" width="1.7109375" style="19" customWidth="1"/>
    <col min="13121" max="13121" width="3.42578125" style="19" bestFit="1" customWidth="1"/>
    <col min="13122" max="13122" width="2.28515625" style="19" customWidth="1"/>
    <col min="13123" max="13123" width="2.7109375" style="19" bestFit="1" customWidth="1"/>
    <col min="13124" max="13124" width="2.42578125" style="19" bestFit="1" customWidth="1"/>
    <col min="13125" max="13125" width="2.28515625" style="19" customWidth="1"/>
    <col min="13126" max="13126" width="2.5703125" style="19" customWidth="1"/>
    <col min="13127" max="13127" width="3" style="19" bestFit="1" customWidth="1"/>
    <col min="13128" max="13155" width="5.7109375" style="19" customWidth="1"/>
    <col min="13156" max="13231" width="1.7109375" style="19" customWidth="1"/>
    <col min="13232" max="13312" width="1.7109375" style="19"/>
    <col min="13313" max="13369" width="1.7109375" style="19" customWidth="1"/>
    <col min="13370" max="13370" width="2.85546875" style="19" customWidth="1"/>
    <col min="13371" max="13371" width="2.140625" style="19" customWidth="1"/>
    <col min="13372" max="13372" width="2.85546875" style="19" customWidth="1"/>
    <col min="13373" max="13376" width="1.7109375" style="19" customWidth="1"/>
    <col min="13377" max="13377" width="3.42578125" style="19" bestFit="1" customWidth="1"/>
    <col min="13378" max="13378" width="2.28515625" style="19" customWidth="1"/>
    <col min="13379" max="13379" width="2.7109375" style="19" bestFit="1" customWidth="1"/>
    <col min="13380" max="13380" width="2.42578125" style="19" bestFit="1" customWidth="1"/>
    <col min="13381" max="13381" width="2.28515625" style="19" customWidth="1"/>
    <col min="13382" max="13382" width="2.5703125" style="19" customWidth="1"/>
    <col min="13383" max="13383" width="3" style="19" bestFit="1" customWidth="1"/>
    <col min="13384" max="13411" width="5.7109375" style="19" customWidth="1"/>
    <col min="13412" max="13487" width="1.7109375" style="19" customWidth="1"/>
    <col min="13488" max="13568" width="1.7109375" style="19"/>
    <col min="13569" max="13625" width="1.7109375" style="19" customWidth="1"/>
    <col min="13626" max="13626" width="2.85546875" style="19" customWidth="1"/>
    <col min="13627" max="13627" width="2.140625" style="19" customWidth="1"/>
    <col min="13628" max="13628" width="2.85546875" style="19" customWidth="1"/>
    <col min="13629" max="13632" width="1.7109375" style="19" customWidth="1"/>
    <col min="13633" max="13633" width="3.42578125" style="19" bestFit="1" customWidth="1"/>
    <col min="13634" max="13634" width="2.28515625" style="19" customWidth="1"/>
    <col min="13635" max="13635" width="2.7109375" style="19" bestFit="1" customWidth="1"/>
    <col min="13636" max="13636" width="2.42578125" style="19" bestFit="1" customWidth="1"/>
    <col min="13637" max="13637" width="2.28515625" style="19" customWidth="1"/>
    <col min="13638" max="13638" width="2.5703125" style="19" customWidth="1"/>
    <col min="13639" max="13639" width="3" style="19" bestFit="1" customWidth="1"/>
    <col min="13640" max="13667" width="5.7109375" style="19" customWidth="1"/>
    <col min="13668" max="13743" width="1.7109375" style="19" customWidth="1"/>
    <col min="13744" max="13824" width="1.7109375" style="19"/>
    <col min="13825" max="13881" width="1.7109375" style="19" customWidth="1"/>
    <col min="13882" max="13882" width="2.85546875" style="19" customWidth="1"/>
    <col min="13883" max="13883" width="2.140625" style="19" customWidth="1"/>
    <col min="13884" max="13884" width="2.85546875" style="19" customWidth="1"/>
    <col min="13885" max="13888" width="1.7109375" style="19" customWidth="1"/>
    <col min="13889" max="13889" width="3.42578125" style="19" bestFit="1" customWidth="1"/>
    <col min="13890" max="13890" width="2.28515625" style="19" customWidth="1"/>
    <col min="13891" max="13891" width="2.7109375" style="19" bestFit="1" customWidth="1"/>
    <col min="13892" max="13892" width="2.42578125" style="19" bestFit="1" customWidth="1"/>
    <col min="13893" max="13893" width="2.28515625" style="19" customWidth="1"/>
    <col min="13894" max="13894" width="2.5703125" style="19" customWidth="1"/>
    <col min="13895" max="13895" width="3" style="19" bestFit="1" customWidth="1"/>
    <col min="13896" max="13923" width="5.7109375" style="19" customWidth="1"/>
    <col min="13924" max="13999" width="1.7109375" style="19" customWidth="1"/>
    <col min="14000" max="14080" width="1.7109375" style="19"/>
    <col min="14081" max="14137" width="1.7109375" style="19" customWidth="1"/>
    <col min="14138" max="14138" width="2.85546875" style="19" customWidth="1"/>
    <col min="14139" max="14139" width="2.140625" style="19" customWidth="1"/>
    <col min="14140" max="14140" width="2.85546875" style="19" customWidth="1"/>
    <col min="14141" max="14144" width="1.7109375" style="19" customWidth="1"/>
    <col min="14145" max="14145" width="3.42578125" style="19" bestFit="1" customWidth="1"/>
    <col min="14146" max="14146" width="2.28515625" style="19" customWidth="1"/>
    <col min="14147" max="14147" width="2.7109375" style="19" bestFit="1" customWidth="1"/>
    <col min="14148" max="14148" width="2.42578125" style="19" bestFit="1" customWidth="1"/>
    <col min="14149" max="14149" width="2.28515625" style="19" customWidth="1"/>
    <col min="14150" max="14150" width="2.5703125" style="19" customWidth="1"/>
    <col min="14151" max="14151" width="3" style="19" bestFit="1" customWidth="1"/>
    <col min="14152" max="14179" width="5.7109375" style="19" customWidth="1"/>
    <col min="14180" max="14255" width="1.7109375" style="19" customWidth="1"/>
    <col min="14256" max="14336" width="1.7109375" style="19"/>
    <col min="14337" max="14393" width="1.7109375" style="19" customWidth="1"/>
    <col min="14394" max="14394" width="2.85546875" style="19" customWidth="1"/>
    <col min="14395" max="14395" width="2.140625" style="19" customWidth="1"/>
    <col min="14396" max="14396" width="2.85546875" style="19" customWidth="1"/>
    <col min="14397" max="14400" width="1.7109375" style="19" customWidth="1"/>
    <col min="14401" max="14401" width="3.42578125" style="19" bestFit="1" customWidth="1"/>
    <col min="14402" max="14402" width="2.28515625" style="19" customWidth="1"/>
    <col min="14403" max="14403" width="2.7109375" style="19" bestFit="1" customWidth="1"/>
    <col min="14404" max="14404" width="2.42578125" style="19" bestFit="1" customWidth="1"/>
    <col min="14405" max="14405" width="2.28515625" style="19" customWidth="1"/>
    <col min="14406" max="14406" width="2.5703125" style="19" customWidth="1"/>
    <col min="14407" max="14407" width="3" style="19" bestFit="1" customWidth="1"/>
    <col min="14408" max="14435" width="5.7109375" style="19" customWidth="1"/>
    <col min="14436" max="14511" width="1.7109375" style="19" customWidth="1"/>
    <col min="14512" max="14592" width="1.7109375" style="19"/>
    <col min="14593" max="14649" width="1.7109375" style="19" customWidth="1"/>
    <col min="14650" max="14650" width="2.85546875" style="19" customWidth="1"/>
    <col min="14651" max="14651" width="2.140625" style="19" customWidth="1"/>
    <col min="14652" max="14652" width="2.85546875" style="19" customWidth="1"/>
    <col min="14653" max="14656" width="1.7109375" style="19" customWidth="1"/>
    <col min="14657" max="14657" width="3.42578125" style="19" bestFit="1" customWidth="1"/>
    <col min="14658" max="14658" width="2.28515625" style="19" customWidth="1"/>
    <col min="14659" max="14659" width="2.7109375" style="19" bestFit="1" customWidth="1"/>
    <col min="14660" max="14660" width="2.42578125" style="19" bestFit="1" customWidth="1"/>
    <col min="14661" max="14661" width="2.28515625" style="19" customWidth="1"/>
    <col min="14662" max="14662" width="2.5703125" style="19" customWidth="1"/>
    <col min="14663" max="14663" width="3" style="19" bestFit="1" customWidth="1"/>
    <col min="14664" max="14691" width="5.7109375" style="19" customWidth="1"/>
    <col min="14692" max="14767" width="1.7109375" style="19" customWidth="1"/>
    <col min="14768" max="14848" width="1.7109375" style="19"/>
    <col min="14849" max="14905" width="1.7109375" style="19" customWidth="1"/>
    <col min="14906" max="14906" width="2.85546875" style="19" customWidth="1"/>
    <col min="14907" max="14907" width="2.140625" style="19" customWidth="1"/>
    <col min="14908" max="14908" width="2.85546875" style="19" customWidth="1"/>
    <col min="14909" max="14912" width="1.7109375" style="19" customWidth="1"/>
    <col min="14913" max="14913" width="3.42578125" style="19" bestFit="1" customWidth="1"/>
    <col min="14914" max="14914" width="2.28515625" style="19" customWidth="1"/>
    <col min="14915" max="14915" width="2.7109375" style="19" bestFit="1" customWidth="1"/>
    <col min="14916" max="14916" width="2.42578125" style="19" bestFit="1" customWidth="1"/>
    <col min="14917" max="14917" width="2.28515625" style="19" customWidth="1"/>
    <col min="14918" max="14918" width="2.5703125" style="19" customWidth="1"/>
    <col min="14919" max="14919" width="3" style="19" bestFit="1" customWidth="1"/>
    <col min="14920" max="14947" width="5.7109375" style="19" customWidth="1"/>
    <col min="14948" max="15023" width="1.7109375" style="19" customWidth="1"/>
    <col min="15024" max="15104" width="1.7109375" style="19"/>
    <col min="15105" max="15161" width="1.7109375" style="19" customWidth="1"/>
    <col min="15162" max="15162" width="2.85546875" style="19" customWidth="1"/>
    <col min="15163" max="15163" width="2.140625" style="19" customWidth="1"/>
    <col min="15164" max="15164" width="2.85546875" style="19" customWidth="1"/>
    <col min="15165" max="15168" width="1.7109375" style="19" customWidth="1"/>
    <col min="15169" max="15169" width="3.42578125" style="19" bestFit="1" customWidth="1"/>
    <col min="15170" max="15170" width="2.28515625" style="19" customWidth="1"/>
    <col min="15171" max="15171" width="2.7109375" style="19" bestFit="1" customWidth="1"/>
    <col min="15172" max="15172" width="2.42578125" style="19" bestFit="1" customWidth="1"/>
    <col min="15173" max="15173" width="2.28515625" style="19" customWidth="1"/>
    <col min="15174" max="15174" width="2.5703125" style="19" customWidth="1"/>
    <col min="15175" max="15175" width="3" style="19" bestFit="1" customWidth="1"/>
    <col min="15176" max="15203" width="5.7109375" style="19" customWidth="1"/>
    <col min="15204" max="15279" width="1.7109375" style="19" customWidth="1"/>
    <col min="15280" max="15360" width="1.7109375" style="19"/>
    <col min="15361" max="15417" width="1.7109375" style="19" customWidth="1"/>
    <col min="15418" max="15418" width="2.85546875" style="19" customWidth="1"/>
    <col min="15419" max="15419" width="2.140625" style="19" customWidth="1"/>
    <col min="15420" max="15420" width="2.85546875" style="19" customWidth="1"/>
    <col min="15421" max="15424" width="1.7109375" style="19" customWidth="1"/>
    <col min="15425" max="15425" width="3.42578125" style="19" bestFit="1" customWidth="1"/>
    <col min="15426" max="15426" width="2.28515625" style="19" customWidth="1"/>
    <col min="15427" max="15427" width="2.7109375" style="19" bestFit="1" customWidth="1"/>
    <col min="15428" max="15428" width="2.42578125" style="19" bestFit="1" customWidth="1"/>
    <col min="15429" max="15429" width="2.28515625" style="19" customWidth="1"/>
    <col min="15430" max="15430" width="2.5703125" style="19" customWidth="1"/>
    <col min="15431" max="15431" width="3" style="19" bestFit="1" customWidth="1"/>
    <col min="15432" max="15459" width="5.7109375" style="19" customWidth="1"/>
    <col min="15460" max="15535" width="1.7109375" style="19" customWidth="1"/>
    <col min="15536" max="15616" width="1.7109375" style="19"/>
    <col min="15617" max="15673" width="1.7109375" style="19" customWidth="1"/>
    <col min="15674" max="15674" width="2.85546875" style="19" customWidth="1"/>
    <col min="15675" max="15675" width="2.140625" style="19" customWidth="1"/>
    <col min="15676" max="15676" width="2.85546875" style="19" customWidth="1"/>
    <col min="15677" max="15680" width="1.7109375" style="19" customWidth="1"/>
    <col min="15681" max="15681" width="3.42578125" style="19" bestFit="1" customWidth="1"/>
    <col min="15682" max="15682" width="2.28515625" style="19" customWidth="1"/>
    <col min="15683" max="15683" width="2.7109375" style="19" bestFit="1" customWidth="1"/>
    <col min="15684" max="15684" width="2.42578125" style="19" bestFit="1" customWidth="1"/>
    <col min="15685" max="15685" width="2.28515625" style="19" customWidth="1"/>
    <col min="15686" max="15686" width="2.5703125" style="19" customWidth="1"/>
    <col min="15687" max="15687" width="3" style="19" bestFit="1" customWidth="1"/>
    <col min="15688" max="15715" width="5.7109375" style="19" customWidth="1"/>
    <col min="15716" max="15791" width="1.7109375" style="19" customWidth="1"/>
    <col min="15792" max="15872" width="1.7109375" style="19"/>
    <col min="15873" max="15929" width="1.7109375" style="19" customWidth="1"/>
    <col min="15930" max="15930" width="2.85546875" style="19" customWidth="1"/>
    <col min="15931" max="15931" width="2.140625" style="19" customWidth="1"/>
    <col min="15932" max="15932" width="2.85546875" style="19" customWidth="1"/>
    <col min="15933" max="15936" width="1.7109375" style="19" customWidth="1"/>
    <col min="15937" max="15937" width="3.42578125" style="19" bestFit="1" customWidth="1"/>
    <col min="15938" max="15938" width="2.28515625" style="19" customWidth="1"/>
    <col min="15939" max="15939" width="2.7109375" style="19" bestFit="1" customWidth="1"/>
    <col min="15940" max="15940" width="2.42578125" style="19" bestFit="1" customWidth="1"/>
    <col min="15941" max="15941" width="2.28515625" style="19" customWidth="1"/>
    <col min="15942" max="15942" width="2.5703125" style="19" customWidth="1"/>
    <col min="15943" max="15943" width="3" style="19" bestFit="1" customWidth="1"/>
    <col min="15944" max="15971" width="5.7109375" style="19" customWidth="1"/>
    <col min="15972" max="16047" width="1.7109375" style="19" customWidth="1"/>
    <col min="16048" max="16128" width="1.7109375" style="19"/>
    <col min="16129" max="16185" width="1.7109375" style="19" customWidth="1"/>
    <col min="16186" max="16186" width="2.85546875" style="19" customWidth="1"/>
    <col min="16187" max="16187" width="2.140625" style="19" customWidth="1"/>
    <col min="16188" max="16188" width="2.85546875" style="19" customWidth="1"/>
    <col min="16189" max="16192" width="1.7109375" style="19" customWidth="1"/>
    <col min="16193" max="16193" width="3.42578125" style="19" bestFit="1" customWidth="1"/>
    <col min="16194" max="16194" width="2.28515625" style="19" customWidth="1"/>
    <col min="16195" max="16195" width="2.7109375" style="19" bestFit="1" customWidth="1"/>
    <col min="16196" max="16196" width="2.42578125" style="19" bestFit="1" customWidth="1"/>
    <col min="16197" max="16197" width="2.28515625" style="19" customWidth="1"/>
    <col min="16198" max="16198" width="2.5703125" style="19" customWidth="1"/>
    <col min="16199" max="16199" width="3" style="19" bestFit="1" customWidth="1"/>
    <col min="16200" max="16227" width="5.7109375" style="19" customWidth="1"/>
    <col min="16228" max="16303" width="1.7109375" style="19" customWidth="1"/>
    <col min="16304" max="16384" width="1.7109375" style="19"/>
  </cols>
  <sheetData>
    <row r="1" spans="1:175" s="2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  <c r="BY1" s="5"/>
      <c r="BZ1" s="5"/>
      <c r="CA1" s="5"/>
      <c r="CB1" s="5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75" s="12" customFormat="1" ht="11.25" customHeight="1" x14ac:dyDescent="0.5">
      <c r="A2" s="1"/>
      <c r="B2" s="182" t="s">
        <v>26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75" s="18" customFormat="1" ht="11.25" customHeight="1" x14ac:dyDescent="0.2">
      <c r="A3" s="1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4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75" s="18" customFormat="1" ht="11.2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75" s="18" customFormat="1" ht="15" x14ac:dyDescent="0.2"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4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75" ht="11.25" customHeight="1" x14ac:dyDescent="0.2"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</row>
    <row r="7" spans="1:175" ht="11.25" customHeight="1" x14ac:dyDescent="0.2">
      <c r="O7" s="93" t="s">
        <v>88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</row>
    <row r="8" spans="1:175" ht="11.25" customHeight="1" x14ac:dyDescent="0.2"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</row>
    <row r="9" spans="1:175" ht="4.5" customHeight="1" x14ac:dyDescent="0.2"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</row>
    <row r="10" spans="1:175" x14ac:dyDescent="0.2"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</row>
    <row r="11" spans="1:175" ht="9" customHeight="1" x14ac:dyDescent="0.2">
      <c r="BD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4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</row>
    <row r="12" spans="1:175" ht="6" customHeight="1" thickBot="1" x14ac:dyDescent="0.25"/>
    <row r="13" spans="1:175" ht="15.75" x14ac:dyDescent="0.25">
      <c r="M13" s="270" t="s">
        <v>0</v>
      </c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2"/>
    </row>
    <row r="14" spans="1:175" ht="15" x14ac:dyDescent="0.2">
      <c r="M14" s="187"/>
      <c r="N14" s="188"/>
      <c r="O14" s="189" t="s">
        <v>90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0"/>
      <c r="AT14" s="26"/>
    </row>
    <row r="15" spans="1:175" ht="15" x14ac:dyDescent="0.2">
      <c r="M15" s="187"/>
      <c r="N15" s="188"/>
      <c r="O15" s="189" t="s">
        <v>91</v>
      </c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0"/>
      <c r="AT15" s="26"/>
    </row>
    <row r="16" spans="1:175" ht="15" x14ac:dyDescent="0.2">
      <c r="M16" s="187"/>
      <c r="N16" s="188"/>
      <c r="O16" s="189" t="s">
        <v>100</v>
      </c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0"/>
      <c r="AT16" s="26"/>
    </row>
    <row r="17" spans="2:175" ht="15.75" thickBot="1" x14ac:dyDescent="0.25">
      <c r="M17" s="198"/>
      <c r="N17" s="199"/>
      <c r="O17" s="200" t="s">
        <v>101</v>
      </c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1"/>
      <c r="AT17" s="26"/>
    </row>
    <row r="18" spans="2:175" ht="15" x14ac:dyDescent="0.2">
      <c r="M18" s="188"/>
      <c r="N18" s="188"/>
      <c r="O18" s="273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26"/>
    </row>
    <row r="20" spans="2:175" x14ac:dyDescent="0.2">
      <c r="B20" s="27" t="s">
        <v>5</v>
      </c>
    </row>
    <row r="21" spans="2:175" ht="6" customHeight="1" thickBot="1" x14ac:dyDescent="0.25"/>
    <row r="22" spans="2:175" s="34" customFormat="1" ht="16.5" customHeight="1" thickBot="1" x14ac:dyDescent="0.25">
      <c r="B22" s="191" t="s">
        <v>6</v>
      </c>
      <c r="C22" s="192"/>
      <c r="D22" s="193" t="s">
        <v>7</v>
      </c>
      <c r="E22" s="194"/>
      <c r="F22" s="194"/>
      <c r="G22" s="194"/>
      <c r="H22" s="194"/>
      <c r="I22" s="195"/>
      <c r="J22" s="193" t="s">
        <v>8</v>
      </c>
      <c r="K22" s="194"/>
      <c r="L22" s="194"/>
      <c r="M22" s="194"/>
      <c r="N22" s="195"/>
      <c r="O22" s="193" t="s">
        <v>9</v>
      </c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5"/>
      <c r="AW22" s="193" t="s">
        <v>10</v>
      </c>
      <c r="AX22" s="194"/>
      <c r="AY22" s="194"/>
      <c r="AZ22" s="194"/>
      <c r="BA22" s="195"/>
      <c r="BB22" s="196" t="s">
        <v>50</v>
      </c>
      <c r="BC22" s="197"/>
      <c r="BD22" s="28"/>
      <c r="BE22" s="29"/>
      <c r="BF22" s="30" t="s">
        <v>11</v>
      </c>
      <c r="BG22" s="31"/>
      <c r="BH22" s="31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</row>
    <row r="23" spans="2:175" s="34" customFormat="1" ht="18" customHeight="1" thickBot="1" x14ac:dyDescent="0.3">
      <c r="B23" s="209">
        <v>1</v>
      </c>
      <c r="C23" s="210"/>
      <c r="D23" s="274" t="s">
        <v>80</v>
      </c>
      <c r="E23" s="212"/>
      <c r="F23" s="212"/>
      <c r="G23" s="212"/>
      <c r="H23" s="212"/>
      <c r="I23" s="213"/>
      <c r="J23" s="214">
        <v>0.68055555555555547</v>
      </c>
      <c r="K23" s="214"/>
      <c r="L23" s="214"/>
      <c r="M23" s="214"/>
      <c r="N23" s="215"/>
      <c r="O23" s="275" t="str">
        <f>O14</f>
        <v>Borussia Dortmund</v>
      </c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35" t="s">
        <v>12</v>
      </c>
      <c r="AF23" s="277" t="str">
        <f>O15</f>
        <v>PAOK Saloniki (GR)</v>
      </c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8"/>
      <c r="AW23" s="219">
        <v>2</v>
      </c>
      <c r="AX23" s="202"/>
      <c r="AY23" s="35" t="s">
        <v>13</v>
      </c>
      <c r="AZ23" s="202">
        <v>0</v>
      </c>
      <c r="BA23" s="203"/>
      <c r="BB23" s="204" t="s">
        <v>51</v>
      </c>
      <c r="BC23" s="205"/>
      <c r="BD23" s="28"/>
      <c r="BE23" s="29"/>
      <c r="BF23" s="37">
        <f>IF(ISBLANK(AW23),"0",IF(AW23&gt;AZ23,3,IF(AW23=AZ23,1,0)))</f>
        <v>3</v>
      </c>
      <c r="BG23" s="37" t="s">
        <v>13</v>
      </c>
      <c r="BH23" s="37">
        <f>IF(ISBLANK(AZ23),"0",IF(AZ23&gt;AW23,3,IF(AZ23=AW23,1,0)))</f>
        <v>0</v>
      </c>
      <c r="BI23" s="29"/>
      <c r="BJ23" s="29"/>
      <c r="BK23" s="29"/>
      <c r="BL23" s="29"/>
      <c r="BM23" s="38" t="str">
        <f>$O$16</f>
        <v>FSV Mainz 05</v>
      </c>
      <c r="BN23" s="39">
        <f>COUNT($BF$25,$BH$27,$BH$33)</f>
        <v>3</v>
      </c>
      <c r="BO23" s="39">
        <f>SUM($BF$25+$BH$27+$BH$33)</f>
        <v>9</v>
      </c>
      <c r="BP23" s="39">
        <f>SUM($AW$25+$AZ$27+$AZ$33)</f>
        <v>7</v>
      </c>
      <c r="BQ23" s="40" t="s">
        <v>13</v>
      </c>
      <c r="BR23" s="39">
        <f>SUM($AZ$25+$AW$27+$AW$33)</f>
        <v>0</v>
      </c>
      <c r="BS23" s="39">
        <f>SUM(BP23-BR23)</f>
        <v>7</v>
      </c>
      <c r="BT23" s="29"/>
      <c r="BU23" s="29" t="str">
        <f>IF(BV23&gt;0,"Mannschaften gleich!",BM23)</f>
        <v>FSV Mainz 05</v>
      </c>
      <c r="BV23" s="32">
        <f>IF(AND(BO23=BO24,BS23=BS24,BP23=BP24),1,0)</f>
        <v>0</v>
      </c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</row>
    <row r="24" spans="2:175" s="34" customFormat="1" ht="18" customHeight="1" thickBot="1" x14ac:dyDescent="0.3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8"/>
      <c r="BD24" s="28"/>
      <c r="BE24" s="29"/>
      <c r="BF24" s="37"/>
      <c r="BG24" s="37"/>
      <c r="BH24" s="37"/>
      <c r="BI24" s="29"/>
      <c r="BJ24" s="29"/>
      <c r="BK24" s="29"/>
      <c r="BL24" s="29"/>
      <c r="BM24" s="38" t="str">
        <f>$O$14</f>
        <v>Borussia Dortmund</v>
      </c>
      <c r="BN24" s="39">
        <f>COUNT($BF$23,$BF$27,$BH$31)</f>
        <v>3</v>
      </c>
      <c r="BO24" s="39">
        <f>SUM($BF$23+$BF$27+$BH$31)</f>
        <v>6</v>
      </c>
      <c r="BP24" s="39">
        <f>SUM($AW$23+$AW$27+$AZ$31)</f>
        <v>5</v>
      </c>
      <c r="BQ24" s="40" t="s">
        <v>13</v>
      </c>
      <c r="BR24" s="39">
        <f>SUM($AZ$23+$AZ$27+$AW$31)</f>
        <v>3</v>
      </c>
      <c r="BS24" s="39">
        <f>SUM(BP24-BR24)</f>
        <v>2</v>
      </c>
      <c r="BT24" s="29"/>
      <c r="BU24" s="29" t="str">
        <f>IF((BV24+BW24)&gt;0,"Mannschaften gleich!",BM24)</f>
        <v>Borussia Dortmund</v>
      </c>
      <c r="BV24" s="32">
        <f>IF(AND(BO24=BO25,BS24=BS25,BP24=BP25),1,0)</f>
        <v>0</v>
      </c>
      <c r="BW24" s="32">
        <f>IF(AND(BO23=BO24,BS23=BS24,BP23=BP24),1,0)</f>
        <v>0</v>
      </c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</row>
    <row r="25" spans="2:175" s="34" customFormat="1" ht="18" customHeight="1" thickBot="1" x14ac:dyDescent="0.3">
      <c r="B25" s="209">
        <v>2</v>
      </c>
      <c r="C25" s="210"/>
      <c r="D25" s="274" t="s">
        <v>82</v>
      </c>
      <c r="E25" s="212"/>
      <c r="F25" s="212"/>
      <c r="G25" s="212"/>
      <c r="H25" s="212"/>
      <c r="I25" s="213"/>
      <c r="J25" s="214">
        <v>0.72222222222222221</v>
      </c>
      <c r="K25" s="214"/>
      <c r="L25" s="214"/>
      <c r="M25" s="214"/>
      <c r="N25" s="215"/>
      <c r="O25" s="275" t="str">
        <f>O16</f>
        <v>FSV Mainz 05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35" t="s">
        <v>12</v>
      </c>
      <c r="AF25" s="277" t="str">
        <f>O17</f>
        <v>1.FC Kaiserslautern</v>
      </c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8"/>
      <c r="AW25" s="219">
        <v>2</v>
      </c>
      <c r="AX25" s="202"/>
      <c r="AY25" s="35" t="s">
        <v>13</v>
      </c>
      <c r="AZ25" s="202">
        <v>0</v>
      </c>
      <c r="BA25" s="203"/>
      <c r="BB25" s="204" t="s">
        <v>51</v>
      </c>
      <c r="BC25" s="205"/>
      <c r="BD25" s="28"/>
      <c r="BE25" s="29"/>
      <c r="BF25" s="37">
        <f>IF(ISBLANK(AW25),"0",IF(AW25&gt;AZ25,3,IF(AW25=AZ25,1,0)))</f>
        <v>3</v>
      </c>
      <c r="BG25" s="37" t="s">
        <v>13</v>
      </c>
      <c r="BH25" s="37">
        <f>IF(ISBLANK(AZ25),"0",IF(AZ25&gt;AW25,3,IF(AZ25=AW25,1,0)))</f>
        <v>0</v>
      </c>
      <c r="BI25" s="29"/>
      <c r="BJ25" s="29"/>
      <c r="BK25" s="29"/>
      <c r="BL25" s="29"/>
      <c r="BM25" s="38" t="str">
        <f>$O$17</f>
        <v>1.FC Kaiserslautern</v>
      </c>
      <c r="BN25" s="39">
        <f>COUNT($BH$25,$BH$29,$BF$31)</f>
        <v>3</v>
      </c>
      <c r="BO25" s="39">
        <f>SUM($BH$25+$BH$29+$BF$31)</f>
        <v>0</v>
      </c>
      <c r="BP25" s="39">
        <f>SUM($AZ$25+$AZ$29+$AW$31)</f>
        <v>0</v>
      </c>
      <c r="BQ25" s="40" t="s">
        <v>13</v>
      </c>
      <c r="BR25" s="39">
        <f>SUM($AW$25+$AW$29+$AZ$31)</f>
        <v>7</v>
      </c>
      <c r="BS25" s="39">
        <f>SUM(BP25-BR25)</f>
        <v>-7</v>
      </c>
      <c r="BT25" s="29"/>
      <c r="BU25" s="29" t="str">
        <f>IF((BV25+BW25)&gt;0,"Mannschaften gleich!",BM25)</f>
        <v>1.FC Kaiserslautern</v>
      </c>
      <c r="BV25" s="32">
        <f>IF(AND(BO25=BO26,BS25=BS26,BP25=BP26),1,0)</f>
        <v>0</v>
      </c>
      <c r="BW25" s="32">
        <f>IF(AND(BO24=BO25,BS24=BS25,BP24=BP25),1,0)</f>
        <v>0</v>
      </c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</row>
    <row r="26" spans="2:175" s="34" customFormat="1" ht="18" customHeight="1" thickBot="1" x14ac:dyDescent="0.3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8"/>
      <c r="BD26" s="28"/>
      <c r="BE26" s="29"/>
      <c r="BF26" s="37"/>
      <c r="BG26" s="37"/>
      <c r="BH26" s="37"/>
      <c r="BI26" s="29"/>
      <c r="BJ26" s="29"/>
      <c r="BK26" s="29"/>
      <c r="BL26" s="29"/>
      <c r="BM26" s="38" t="str">
        <f>$O$15</f>
        <v>PAOK Saloniki (GR)</v>
      </c>
      <c r="BN26" s="39">
        <f>COUNT($BH$23,$BF$29,$BF$33)</f>
        <v>3</v>
      </c>
      <c r="BO26" s="39">
        <f>SUM($BH$23+$BF$29+$BF$33)</f>
        <v>3</v>
      </c>
      <c r="BP26" s="39">
        <f>SUM($AZ$23+$AW$29+$AW$33)</f>
        <v>2</v>
      </c>
      <c r="BQ26" s="40" t="s">
        <v>13</v>
      </c>
      <c r="BR26" s="39">
        <f>SUM($AW$23+$AZ$29+$AZ$33)</f>
        <v>4</v>
      </c>
      <c r="BS26" s="39">
        <f>SUM(BP26-BR26)</f>
        <v>-2</v>
      </c>
      <c r="BT26" s="29"/>
      <c r="BU26" s="29" t="str">
        <f>IF((BV26+BW26)&gt;0,"Mannschaften gleich!",BM26)</f>
        <v>PAOK Saloniki (GR)</v>
      </c>
      <c r="BV26" s="32"/>
      <c r="BW26" s="32">
        <f>IF(AND(BO25=BO26,BS25=BS26,BP25=BP26),1,0)</f>
        <v>0</v>
      </c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</row>
    <row r="27" spans="2:175" s="34" customFormat="1" ht="18" customHeight="1" thickBot="1" x14ac:dyDescent="0.3">
      <c r="B27" s="209">
        <v>3</v>
      </c>
      <c r="C27" s="210"/>
      <c r="D27" s="211">
        <v>1</v>
      </c>
      <c r="E27" s="212"/>
      <c r="F27" s="212"/>
      <c r="G27" s="212"/>
      <c r="H27" s="212"/>
      <c r="I27" s="213"/>
      <c r="J27" s="225">
        <v>0.43124999999999997</v>
      </c>
      <c r="K27" s="225"/>
      <c r="L27" s="225"/>
      <c r="M27" s="225"/>
      <c r="N27" s="226"/>
      <c r="O27" s="275" t="str">
        <f>O14</f>
        <v>Borussia Dortmund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35" t="s">
        <v>12</v>
      </c>
      <c r="AF27" s="277" t="str">
        <f>O16</f>
        <v>FSV Mainz 05</v>
      </c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8"/>
      <c r="AW27" s="219">
        <v>0</v>
      </c>
      <c r="AX27" s="202"/>
      <c r="AY27" s="35" t="s">
        <v>13</v>
      </c>
      <c r="AZ27" s="202">
        <v>3</v>
      </c>
      <c r="BA27" s="203"/>
      <c r="BB27" s="219" t="s">
        <v>52</v>
      </c>
      <c r="BC27" s="227"/>
      <c r="BD27" s="28"/>
      <c r="BE27" s="29"/>
      <c r="BF27" s="37">
        <f>IF(ISBLANK(AW27),"0",IF(AW27&gt;AZ27,3,IF(AW27=AZ27,1,0)))</f>
        <v>0</v>
      </c>
      <c r="BG27" s="37" t="s">
        <v>13</v>
      </c>
      <c r="BH27" s="37">
        <f>IF(ISBLANK(AZ27),"0",IF(AZ27&gt;AW27,3,IF(AZ27=AW27,1,0)))</f>
        <v>3</v>
      </c>
      <c r="BI27" s="29"/>
      <c r="BJ27" s="29"/>
      <c r="BK27" s="29"/>
      <c r="BL27" s="29"/>
      <c r="BM27" s="32"/>
      <c r="BN27" s="32"/>
      <c r="BO27" s="32"/>
      <c r="BP27" s="32"/>
      <c r="BQ27" s="32"/>
      <c r="BR27" s="32"/>
      <c r="BS27" s="32"/>
      <c r="BT27" s="29"/>
      <c r="BU27" s="29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</row>
    <row r="28" spans="2:175" s="34" customFormat="1" ht="18" customHeight="1" thickBot="1" x14ac:dyDescent="0.3"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1"/>
      <c r="BD28" s="28"/>
      <c r="BE28" s="29"/>
      <c r="BF28" s="37"/>
      <c r="BG28" s="37"/>
      <c r="BH28" s="37"/>
      <c r="BI28" s="29"/>
      <c r="BJ28" s="29"/>
      <c r="BK28" s="29"/>
      <c r="BL28" s="29"/>
      <c r="BM28" s="32"/>
      <c r="BN28" s="32"/>
      <c r="BO28" s="32"/>
      <c r="BP28" s="32"/>
      <c r="BQ28" s="32"/>
      <c r="BR28" s="32"/>
      <c r="BS28" s="32"/>
      <c r="BT28" s="29"/>
      <c r="BU28" s="29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</row>
    <row r="29" spans="2:175" s="34" customFormat="1" ht="18" customHeight="1" thickBot="1" x14ac:dyDescent="0.3">
      <c r="B29" s="209">
        <v>4</v>
      </c>
      <c r="C29" s="210"/>
      <c r="D29" s="211">
        <v>2</v>
      </c>
      <c r="E29" s="212"/>
      <c r="F29" s="212"/>
      <c r="G29" s="212"/>
      <c r="H29" s="212"/>
      <c r="I29" s="213"/>
      <c r="J29" s="225">
        <v>0.43124999999999997</v>
      </c>
      <c r="K29" s="225"/>
      <c r="L29" s="225"/>
      <c r="M29" s="225"/>
      <c r="N29" s="226"/>
      <c r="O29" s="275" t="str">
        <f>O15</f>
        <v>PAOK Saloniki (GR)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35" t="s">
        <v>12</v>
      </c>
      <c r="AF29" s="277" t="str">
        <f>O17</f>
        <v>1.FC Kaiserslautern</v>
      </c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8"/>
      <c r="AW29" s="219">
        <v>2</v>
      </c>
      <c r="AX29" s="202"/>
      <c r="AY29" s="35" t="s">
        <v>13</v>
      </c>
      <c r="AZ29" s="202">
        <v>0</v>
      </c>
      <c r="BA29" s="203"/>
      <c r="BB29" s="219" t="s">
        <v>52</v>
      </c>
      <c r="BC29" s="227"/>
      <c r="BD29" s="28"/>
      <c r="BE29" s="29"/>
      <c r="BF29" s="37">
        <f>IF(ISBLANK(AW29),"0",IF(AW29&gt;AZ29,3,IF(AW29=AZ29,1,0)))</f>
        <v>3</v>
      </c>
      <c r="BG29" s="37" t="s">
        <v>13</v>
      </c>
      <c r="BH29" s="37">
        <f>IF(ISBLANK(AZ29),"0",IF(AZ29&gt;AW29,3,IF(AZ29=AW29,1,0)))</f>
        <v>0</v>
      </c>
      <c r="BI29" s="29"/>
      <c r="BJ29" s="29"/>
      <c r="BK29" s="29"/>
      <c r="BL29" s="29"/>
      <c r="BM29" s="32"/>
      <c r="BN29" s="32"/>
      <c r="BO29" s="32"/>
      <c r="BP29" s="32"/>
      <c r="BQ29" s="32"/>
      <c r="BR29" s="32"/>
      <c r="BS29" s="32"/>
      <c r="BT29" s="29"/>
      <c r="BU29" s="29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</row>
    <row r="30" spans="2:175" s="34" customFormat="1" ht="18" customHeight="1" thickBot="1" x14ac:dyDescent="0.25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8"/>
      <c r="BD30" s="28"/>
      <c r="BE30" s="29"/>
      <c r="BF30" s="37"/>
      <c r="BG30" s="37"/>
      <c r="BH30" s="37"/>
      <c r="BI30" s="29"/>
      <c r="BJ30" s="29"/>
      <c r="BK30" s="21"/>
      <c r="BL30" s="21"/>
      <c r="BM30" s="21"/>
      <c r="BN30" s="21"/>
      <c r="BO30" s="21"/>
      <c r="BP30" s="21"/>
      <c r="BQ30" s="21"/>
      <c r="BR30" s="21"/>
      <c r="BS30" s="21"/>
      <c r="BT30" s="29"/>
      <c r="BU30" s="29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</row>
    <row r="31" spans="2:175" s="34" customFormat="1" ht="18" customHeight="1" thickBot="1" x14ac:dyDescent="0.25">
      <c r="B31" s="209">
        <v>5</v>
      </c>
      <c r="C31" s="210"/>
      <c r="D31" s="211">
        <v>1</v>
      </c>
      <c r="E31" s="212"/>
      <c r="F31" s="212"/>
      <c r="G31" s="212"/>
      <c r="H31" s="212"/>
      <c r="I31" s="213"/>
      <c r="J31" s="225">
        <v>0.49027777777777781</v>
      </c>
      <c r="K31" s="225"/>
      <c r="L31" s="225"/>
      <c r="M31" s="225"/>
      <c r="N31" s="226"/>
      <c r="O31" s="275" t="str">
        <f>O17</f>
        <v>1.FC Kaiserslautern</v>
      </c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35" t="s">
        <v>12</v>
      </c>
      <c r="AF31" s="277" t="str">
        <f>O14</f>
        <v>Borussia Dortmund</v>
      </c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8"/>
      <c r="AW31" s="219">
        <v>0</v>
      </c>
      <c r="AX31" s="202"/>
      <c r="AY31" s="35" t="s">
        <v>13</v>
      </c>
      <c r="AZ31" s="202">
        <v>3</v>
      </c>
      <c r="BA31" s="203"/>
      <c r="BB31" s="219" t="s">
        <v>52</v>
      </c>
      <c r="BC31" s="227"/>
      <c r="BD31" s="28"/>
      <c r="BE31" s="29"/>
      <c r="BF31" s="37">
        <f>IF(ISBLANK(AW31),"0",IF(AW31&gt;AZ31,3,IF(AW31=AZ31,1,0)))</f>
        <v>0</v>
      </c>
      <c r="BG31" s="37" t="s">
        <v>13</v>
      </c>
      <c r="BH31" s="37">
        <f>IF(ISBLANK(AZ31),"0",IF(AZ31&gt;AW31,3,IF(AZ31=AW31,1,0)))</f>
        <v>3</v>
      </c>
      <c r="BI31" s="29"/>
      <c r="BJ31" s="29"/>
      <c r="BK31" s="21"/>
      <c r="BL31" s="21"/>
      <c r="BM31" s="21"/>
      <c r="BN31" s="21"/>
      <c r="BO31" s="21"/>
      <c r="BP31" s="21"/>
      <c r="BQ31" s="21"/>
      <c r="BR31" s="21"/>
      <c r="BS31" s="21"/>
      <c r="BT31" s="29"/>
      <c r="BU31" s="29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</row>
    <row r="32" spans="2:175" s="34" customFormat="1" ht="18" customHeight="1" thickBot="1" x14ac:dyDescent="0.3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8"/>
      <c r="BD32" s="41"/>
      <c r="BE32" s="29"/>
      <c r="BF32" s="37"/>
      <c r="BG32" s="37"/>
      <c r="BH32" s="37"/>
      <c r="BI32" s="29"/>
      <c r="BJ32" s="29"/>
      <c r="BK32" s="42"/>
      <c r="BL32" s="42"/>
      <c r="BM32" s="32"/>
      <c r="BN32" s="32"/>
      <c r="BO32" s="32"/>
      <c r="BP32" s="32"/>
      <c r="BQ32" s="32"/>
      <c r="BR32" s="32"/>
      <c r="BS32" s="39"/>
      <c r="BT32" s="29"/>
      <c r="BU32" s="29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</row>
    <row r="33" spans="2:175" s="34" customFormat="1" ht="18" customHeight="1" thickBot="1" x14ac:dyDescent="0.3">
      <c r="B33" s="209">
        <v>6</v>
      </c>
      <c r="C33" s="210"/>
      <c r="D33" s="211">
        <v>2</v>
      </c>
      <c r="E33" s="212"/>
      <c r="F33" s="212"/>
      <c r="G33" s="212"/>
      <c r="H33" s="212"/>
      <c r="I33" s="213"/>
      <c r="J33" s="225">
        <v>0.49027777777777781</v>
      </c>
      <c r="K33" s="225"/>
      <c r="L33" s="225"/>
      <c r="M33" s="225"/>
      <c r="N33" s="226"/>
      <c r="O33" s="275" t="str">
        <f>O15</f>
        <v>PAOK Saloniki (GR)</v>
      </c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35" t="s">
        <v>12</v>
      </c>
      <c r="AF33" s="277" t="str">
        <f>O16</f>
        <v>FSV Mainz 05</v>
      </c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8"/>
      <c r="AW33" s="219">
        <v>0</v>
      </c>
      <c r="AX33" s="202"/>
      <c r="AY33" s="35" t="s">
        <v>13</v>
      </c>
      <c r="AZ33" s="202">
        <v>2</v>
      </c>
      <c r="BA33" s="203"/>
      <c r="BB33" s="219" t="s">
        <v>52</v>
      </c>
      <c r="BC33" s="227"/>
      <c r="BD33" s="41"/>
      <c r="BE33" s="29"/>
      <c r="BF33" s="37">
        <f>IF(ISBLANK(AW33),"0",IF(AW33&gt;AZ33,3,IF(AW33=AZ33,1,0)))</f>
        <v>0</v>
      </c>
      <c r="BG33" s="37" t="s">
        <v>13</v>
      </c>
      <c r="BH33" s="37">
        <f>IF(ISBLANK(AZ33),"0",IF(AZ33&gt;AW33,3,IF(AZ33=AW33,1,0)))</f>
        <v>3</v>
      </c>
      <c r="BI33" s="29"/>
      <c r="BJ33" s="29"/>
      <c r="BK33" s="42"/>
      <c r="BL33" s="42"/>
      <c r="BM33" s="32"/>
      <c r="BN33" s="32"/>
      <c r="BO33" s="32"/>
      <c r="BP33" s="32"/>
      <c r="BQ33" s="32"/>
      <c r="BR33" s="32"/>
      <c r="BS33" s="39"/>
      <c r="BT33" s="29"/>
      <c r="BU33" s="29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</row>
    <row r="34" spans="2:175" s="34" customFormat="1" ht="18" customHeight="1" x14ac:dyDescent="0.25">
      <c r="B34" s="283"/>
      <c r="C34" s="283"/>
      <c r="D34" s="284"/>
      <c r="E34" s="284"/>
      <c r="F34" s="284"/>
      <c r="G34" s="284"/>
      <c r="H34" s="284"/>
      <c r="I34" s="284"/>
      <c r="J34" s="285"/>
      <c r="K34" s="285"/>
      <c r="L34" s="285"/>
      <c r="M34" s="285"/>
      <c r="N34" s="285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47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2"/>
      <c r="AX34" s="282"/>
      <c r="AY34" s="47"/>
      <c r="AZ34" s="282"/>
      <c r="BA34" s="282"/>
      <c r="BB34" s="282"/>
      <c r="BC34" s="282"/>
      <c r="BD34" s="41"/>
      <c r="BE34" s="29"/>
      <c r="BF34" s="37"/>
      <c r="BG34" s="37"/>
      <c r="BH34" s="37"/>
      <c r="BI34" s="29"/>
      <c r="BJ34" s="29"/>
      <c r="BK34" s="42"/>
      <c r="BL34" s="42"/>
      <c r="BM34" s="32"/>
      <c r="BN34" s="32"/>
      <c r="BO34" s="32"/>
      <c r="BP34" s="32"/>
      <c r="BQ34" s="32"/>
      <c r="BR34" s="32"/>
      <c r="BS34" s="39"/>
      <c r="BT34" s="29"/>
      <c r="BU34" s="29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</row>
    <row r="35" spans="2:175" s="34" customFormat="1" ht="18" customHeight="1" x14ac:dyDescent="0.25"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41"/>
      <c r="BE35" s="29"/>
      <c r="BF35" s="37"/>
      <c r="BG35" s="37"/>
      <c r="BH35" s="37"/>
      <c r="BI35" s="29"/>
      <c r="BJ35" s="29"/>
      <c r="BK35" s="42"/>
      <c r="BL35" s="42"/>
      <c r="BM35" s="32"/>
      <c r="BN35" s="32"/>
      <c r="BO35" s="32"/>
      <c r="BP35" s="32"/>
      <c r="BQ35" s="32"/>
      <c r="BR35" s="32"/>
      <c r="BS35" s="39"/>
      <c r="BT35" s="29"/>
      <c r="BU35" s="29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</row>
    <row r="36" spans="2:175" s="34" customFormat="1" ht="18" customHeight="1" x14ac:dyDescent="0.25">
      <c r="B36" s="283"/>
      <c r="C36" s="283"/>
      <c r="D36" s="284"/>
      <c r="E36" s="284"/>
      <c r="F36" s="284"/>
      <c r="G36" s="284"/>
      <c r="H36" s="284"/>
      <c r="I36" s="284"/>
      <c r="J36" s="285"/>
      <c r="K36" s="285"/>
      <c r="L36" s="285"/>
      <c r="M36" s="285"/>
      <c r="N36" s="285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47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2"/>
      <c r="AX36" s="282"/>
      <c r="AY36" s="47"/>
      <c r="AZ36" s="282"/>
      <c r="BA36" s="282"/>
      <c r="BB36" s="282"/>
      <c r="BC36" s="282"/>
      <c r="BD36" s="41"/>
      <c r="BE36" s="29"/>
      <c r="BF36" s="37"/>
      <c r="BG36" s="37"/>
      <c r="BH36" s="37"/>
      <c r="BI36" s="29"/>
      <c r="BJ36" s="29"/>
      <c r="BK36" s="42"/>
      <c r="BL36" s="42"/>
      <c r="BM36" s="32"/>
      <c r="BN36" s="32"/>
      <c r="BO36" s="32"/>
      <c r="BP36" s="32"/>
      <c r="BQ36" s="32"/>
      <c r="BR36" s="32"/>
      <c r="BS36" s="39"/>
      <c r="BT36" s="29"/>
      <c r="BU36" s="29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</row>
    <row r="38" spans="2:175" x14ac:dyDescent="0.2">
      <c r="B38" s="27" t="s">
        <v>14</v>
      </c>
    </row>
    <row r="39" spans="2:175" ht="6" customHeight="1" x14ac:dyDescent="0.2"/>
    <row r="40" spans="2:175" s="49" customFormat="1" ht="13.5" customHeight="1" thickBot="1" x14ac:dyDescent="0.25">
      <c r="AA40" s="50"/>
      <c r="AB40" s="50"/>
      <c r="AC40" s="50"/>
      <c r="AD40" s="50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</row>
    <row r="41" spans="2:175" s="54" customFormat="1" ht="16.5" thickBot="1" x14ac:dyDescent="0.25">
      <c r="F41" s="232" t="s">
        <v>15</v>
      </c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4"/>
      <c r="AH41" s="235" t="s">
        <v>16</v>
      </c>
      <c r="AI41" s="233"/>
      <c r="AJ41" s="233"/>
      <c r="AK41" s="235" t="s">
        <v>17</v>
      </c>
      <c r="AL41" s="233"/>
      <c r="AM41" s="233"/>
      <c r="AN41" s="235" t="s">
        <v>18</v>
      </c>
      <c r="AO41" s="233"/>
      <c r="AP41" s="233"/>
      <c r="AQ41" s="233"/>
      <c r="AR41" s="233"/>
      <c r="AS41" s="233"/>
      <c r="AT41" s="234"/>
      <c r="AU41" s="233" t="s">
        <v>19</v>
      </c>
      <c r="AV41" s="233"/>
      <c r="AW41" s="236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</row>
    <row r="42" spans="2:175" s="54" customFormat="1" ht="20.100000000000001" customHeight="1" thickBot="1" x14ac:dyDescent="0.25">
      <c r="F42" s="261" t="s">
        <v>1</v>
      </c>
      <c r="G42" s="262"/>
      <c r="H42" s="263" t="s">
        <v>100</v>
      </c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4"/>
      <c r="AH42" s="265">
        <f>(IF(ISBLANK($AZ$23),"",BN24))</f>
        <v>3</v>
      </c>
      <c r="AI42" s="262"/>
      <c r="AJ42" s="266"/>
      <c r="AK42" s="262">
        <v>9</v>
      </c>
      <c r="AL42" s="262"/>
      <c r="AM42" s="262"/>
      <c r="AN42" s="265">
        <v>7</v>
      </c>
      <c r="AO42" s="262"/>
      <c r="AP42" s="262"/>
      <c r="AQ42" s="59" t="s">
        <v>13</v>
      </c>
      <c r="AR42" s="262">
        <v>0</v>
      </c>
      <c r="AS42" s="262"/>
      <c r="AT42" s="262"/>
      <c r="AU42" s="267">
        <v>7</v>
      </c>
      <c r="AV42" s="268"/>
      <c r="AW42" s="269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</row>
    <row r="43" spans="2:175" s="54" customFormat="1" ht="20.100000000000001" customHeight="1" x14ac:dyDescent="0.2">
      <c r="F43" s="237" t="s">
        <v>2</v>
      </c>
      <c r="G43" s="238"/>
      <c r="H43" s="239" t="s">
        <v>90</v>
      </c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40"/>
      <c r="AH43" s="241">
        <f>(IF(ISBLANK($AZ$23),"",BN23))</f>
        <v>3</v>
      </c>
      <c r="AI43" s="238"/>
      <c r="AJ43" s="242"/>
      <c r="AK43" s="238">
        <v>6</v>
      </c>
      <c r="AL43" s="238"/>
      <c r="AM43" s="238"/>
      <c r="AN43" s="241">
        <v>5</v>
      </c>
      <c r="AO43" s="238"/>
      <c r="AP43" s="238"/>
      <c r="AQ43" s="58" t="s">
        <v>13</v>
      </c>
      <c r="AR43" s="238">
        <v>3</v>
      </c>
      <c r="AS43" s="238"/>
      <c r="AT43" s="238"/>
      <c r="AU43" s="243">
        <v>2</v>
      </c>
      <c r="AV43" s="244"/>
      <c r="AW43" s="24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</row>
    <row r="44" spans="2:175" s="54" customFormat="1" ht="20.100000000000001" customHeight="1" x14ac:dyDescent="0.2">
      <c r="F44" s="296" t="s">
        <v>3</v>
      </c>
      <c r="G44" s="247"/>
      <c r="H44" s="297" t="s">
        <v>91</v>
      </c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8"/>
      <c r="AH44" s="246">
        <f>(IF(ISBLANK($AZ$23),"",BN25))</f>
        <v>3</v>
      </c>
      <c r="AI44" s="247"/>
      <c r="AJ44" s="248"/>
      <c r="AK44" s="247">
        <v>6</v>
      </c>
      <c r="AL44" s="247"/>
      <c r="AM44" s="247"/>
      <c r="AN44" s="246">
        <v>4</v>
      </c>
      <c r="AO44" s="247"/>
      <c r="AP44" s="247"/>
      <c r="AQ44" s="60" t="s">
        <v>13</v>
      </c>
      <c r="AR44" s="247">
        <v>2</v>
      </c>
      <c r="AS44" s="247"/>
      <c r="AT44" s="247"/>
      <c r="AU44" s="249">
        <v>0</v>
      </c>
      <c r="AV44" s="250"/>
      <c r="AW44" s="251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</row>
    <row r="45" spans="2:175" s="54" customFormat="1" ht="20.100000000000001" customHeight="1" thickBot="1" x14ac:dyDescent="0.25">
      <c r="F45" s="287" t="s">
        <v>4</v>
      </c>
      <c r="G45" s="288"/>
      <c r="H45" s="289" t="s">
        <v>101</v>
      </c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90"/>
      <c r="AH45" s="291">
        <f>(IF(ISBLANK($AZ$23),"",BN26))</f>
        <v>3</v>
      </c>
      <c r="AI45" s="288"/>
      <c r="AJ45" s="292"/>
      <c r="AK45" s="288">
        <v>0</v>
      </c>
      <c r="AL45" s="288"/>
      <c r="AM45" s="288"/>
      <c r="AN45" s="291">
        <v>0</v>
      </c>
      <c r="AO45" s="288"/>
      <c r="AP45" s="288"/>
      <c r="AQ45" s="61" t="s">
        <v>13</v>
      </c>
      <c r="AR45" s="288">
        <v>7</v>
      </c>
      <c r="AS45" s="288"/>
      <c r="AT45" s="288"/>
      <c r="AU45" s="293">
        <v>-7</v>
      </c>
      <c r="AV45" s="294"/>
      <c r="AW45" s="29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</row>
  </sheetData>
  <mergeCells count="122">
    <mergeCell ref="AU44:AW44"/>
    <mergeCell ref="F45:G45"/>
    <mergeCell ref="H45:AG45"/>
    <mergeCell ref="AH45:AJ45"/>
    <mergeCell ref="AK45:AM45"/>
    <mergeCell ref="AN45:AP45"/>
    <mergeCell ref="AR45:AT45"/>
    <mergeCell ref="AU45:AW45"/>
    <mergeCell ref="F44:G44"/>
    <mergeCell ref="H44:AG44"/>
    <mergeCell ref="AH44:AJ44"/>
    <mergeCell ref="AK44:AM44"/>
    <mergeCell ref="AN44:AP44"/>
    <mergeCell ref="AR44:AT44"/>
    <mergeCell ref="AU43:AW43"/>
    <mergeCell ref="F42:G42"/>
    <mergeCell ref="H42:AG42"/>
    <mergeCell ref="AH42:AJ42"/>
    <mergeCell ref="AK42:AM42"/>
    <mergeCell ref="AN42:AP42"/>
    <mergeCell ref="AR42:AT42"/>
    <mergeCell ref="AU42:AW42"/>
    <mergeCell ref="F43:G43"/>
    <mergeCell ref="H43:AG43"/>
    <mergeCell ref="AH43:AJ43"/>
    <mergeCell ref="AK43:AM43"/>
    <mergeCell ref="AN43:AP43"/>
    <mergeCell ref="AR43:AT43"/>
    <mergeCell ref="BB36:BC36"/>
    <mergeCell ref="F41:AG41"/>
    <mergeCell ref="AH41:AJ41"/>
    <mergeCell ref="AK41:AM41"/>
    <mergeCell ref="AN41:AT41"/>
    <mergeCell ref="AU41:AW41"/>
    <mergeCell ref="AZ34:BA34"/>
    <mergeCell ref="BB34:BC34"/>
    <mergeCell ref="B35:BC35"/>
    <mergeCell ref="B36:C36"/>
    <mergeCell ref="D36:I36"/>
    <mergeCell ref="J36:N36"/>
    <mergeCell ref="O36:AD36"/>
    <mergeCell ref="AF36:AV36"/>
    <mergeCell ref="AW36:AX36"/>
    <mergeCell ref="AZ36:BA36"/>
    <mergeCell ref="B34:C34"/>
    <mergeCell ref="D34:I34"/>
    <mergeCell ref="J34:N34"/>
    <mergeCell ref="O34:AD34"/>
    <mergeCell ref="AF34:AV34"/>
    <mergeCell ref="AW34:AX34"/>
    <mergeCell ref="B32:BC32"/>
    <mergeCell ref="B33:C33"/>
    <mergeCell ref="D33:I33"/>
    <mergeCell ref="J33:N33"/>
    <mergeCell ref="O33:AD33"/>
    <mergeCell ref="AF33:AV33"/>
    <mergeCell ref="AW33:AX33"/>
    <mergeCell ref="AZ33:BA33"/>
    <mergeCell ref="BB33:BC33"/>
    <mergeCell ref="B30:BC30"/>
    <mergeCell ref="B31:C31"/>
    <mergeCell ref="D31:I31"/>
    <mergeCell ref="J31:N31"/>
    <mergeCell ref="O31:AD31"/>
    <mergeCell ref="AF31:AV31"/>
    <mergeCell ref="AW31:AX31"/>
    <mergeCell ref="AZ31:BA31"/>
    <mergeCell ref="BB31:BC31"/>
    <mergeCell ref="B28:BC28"/>
    <mergeCell ref="B29:C29"/>
    <mergeCell ref="D29:I29"/>
    <mergeCell ref="J29:N29"/>
    <mergeCell ref="O29:AD29"/>
    <mergeCell ref="AF29:AV29"/>
    <mergeCell ref="AW29:AX29"/>
    <mergeCell ref="AZ29:BA29"/>
    <mergeCell ref="BB29:BC29"/>
    <mergeCell ref="B26:BC26"/>
    <mergeCell ref="B27:C27"/>
    <mergeCell ref="D27:I27"/>
    <mergeCell ref="J27:N27"/>
    <mergeCell ref="O27:AD27"/>
    <mergeCell ref="AF27:AV27"/>
    <mergeCell ref="AW27:AX27"/>
    <mergeCell ref="AZ27:BA27"/>
    <mergeCell ref="BB27:BC27"/>
    <mergeCell ref="AZ23:BA23"/>
    <mergeCell ref="BB23:BC23"/>
    <mergeCell ref="B24:BC24"/>
    <mergeCell ref="B25:C25"/>
    <mergeCell ref="D25:I25"/>
    <mergeCell ref="J25:N25"/>
    <mergeCell ref="O25:AD25"/>
    <mergeCell ref="AF25:AV25"/>
    <mergeCell ref="AW25:AX25"/>
    <mergeCell ref="AZ25:BA25"/>
    <mergeCell ref="B23:C23"/>
    <mergeCell ref="D23:I23"/>
    <mergeCell ref="J23:N23"/>
    <mergeCell ref="O23:AD23"/>
    <mergeCell ref="AF23:AV23"/>
    <mergeCell ref="AW23:AX23"/>
    <mergeCell ref="BB25:BC25"/>
    <mergeCell ref="B2:BC4"/>
    <mergeCell ref="B5:BC5"/>
    <mergeCell ref="M13:AS13"/>
    <mergeCell ref="M14:N14"/>
    <mergeCell ref="O14:AS14"/>
    <mergeCell ref="M15:N15"/>
    <mergeCell ref="O15:AS15"/>
    <mergeCell ref="B22:C22"/>
    <mergeCell ref="D22:I22"/>
    <mergeCell ref="J22:N22"/>
    <mergeCell ref="O22:AV22"/>
    <mergeCell ref="AW22:BA22"/>
    <mergeCell ref="BB22:BC22"/>
    <mergeCell ref="M16:N16"/>
    <mergeCell ref="O16:AS16"/>
    <mergeCell ref="M17:N17"/>
    <mergeCell ref="O17:AS17"/>
    <mergeCell ref="M18:N18"/>
    <mergeCell ref="O18:AS18"/>
  </mergeCells>
  <conditionalFormatting sqref="F45:AW45">
    <cfRule type="expression" dxfId="16" priority="9" stopIfTrue="1">
      <formula>ISBLANK($AZ$33)</formula>
    </cfRule>
    <cfRule type="expression" dxfId="15" priority="10" stopIfTrue="1">
      <formula>($AK$44=$AK$45)*AND($AU$44=$AU$45)*AND($AN$44=$AN$45)</formula>
    </cfRule>
  </conditionalFormatting>
  <conditionalFormatting sqref="F43:AW43">
    <cfRule type="expression" dxfId="14" priority="14" stopIfTrue="1">
      <formula>ISBLANK($AZ$33)</formula>
    </cfRule>
    <cfRule type="expression" dxfId="13" priority="15" stopIfTrue="1">
      <formula>($AK$43=$AK$42)*AND($AU$43=$AU$42)*AND($AN$43=$AN$42)</formula>
    </cfRule>
  </conditionalFormatting>
  <conditionalFormatting sqref="F44:AW44">
    <cfRule type="expression" dxfId="12" priority="16" stopIfTrue="1">
      <formula>ISBLANK($AZ$33)</formula>
    </cfRule>
    <cfRule type="expression" dxfId="11" priority="17" stopIfTrue="1">
      <formula>($AK$44=$AK$42)*AND($AU$44=$AU$42)*AND($AN$44=$AN$42)</formula>
    </cfRule>
    <cfRule type="expression" dxfId="10" priority="18" stopIfTrue="1">
      <formula>($AK$44=$AK$45)*AND($AU$44=$AU$45)*AND($AN$44=$AN$45)</formula>
    </cfRule>
  </conditionalFormatting>
  <conditionalFormatting sqref="F42:AW42">
    <cfRule type="expression" dxfId="9" priority="21" stopIfTrue="1">
      <formula>ISBLANK($AZ$33)</formula>
    </cfRule>
    <cfRule type="expression" dxfId="8" priority="22" stopIfTrue="1">
      <formula>($AK$43=$AK$42)*AND($AU$43=$AU$42)*AND($AN$43=$AN$42)</formula>
    </cfRule>
    <cfRule type="expression" dxfId="7" priority="23" stopIfTrue="1">
      <formula>($AK$44=$AK$42)*AND($AU$44=$AU$42)*AND($AN$44=$AN$42)</formula>
    </cfRule>
  </conditionalFormatting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&amp;Cwww.kadmo.de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L99"/>
  <sheetViews>
    <sheetView showGridLines="0" topLeftCell="A72" zoomScale="112" zoomScaleNormal="100" workbookViewId="0">
      <selection activeCell="AF97" sqref="AF97:AV97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24" customWidth="1"/>
    <col min="57" max="57" width="1.7109375" style="73" customWidth="1"/>
    <col min="58" max="58" width="2.85546875" style="73" hidden="1" customWidth="1"/>
    <col min="59" max="59" width="2.140625" style="73" hidden="1" customWidth="1"/>
    <col min="60" max="60" width="2.85546875" style="73" hidden="1" customWidth="1"/>
    <col min="61" max="72" width="1.7109375" style="73" hidden="1" customWidth="1"/>
    <col min="73" max="73" width="2.28515625" style="74" bestFit="1" customWidth="1"/>
    <col min="74" max="74" width="1.7109375" style="75" customWidth="1"/>
    <col min="75" max="75" width="2.28515625" style="75" bestFit="1" customWidth="1"/>
    <col min="76" max="78" width="1.7109375" style="75" customWidth="1"/>
    <col min="79" max="79" width="12.42578125" style="74" customWidth="1"/>
    <col min="80" max="80" width="8" style="74" bestFit="1" customWidth="1"/>
    <col min="81" max="81" width="4.140625" style="76" bestFit="1" customWidth="1"/>
    <col min="82" max="82" width="1.7109375" style="76" bestFit="1" customWidth="1"/>
    <col min="83" max="83" width="4.140625" style="76" bestFit="1" customWidth="1"/>
    <col min="84" max="86" width="6.28515625" style="76" customWidth="1"/>
    <col min="87" max="88" width="6.28515625" style="77" customWidth="1"/>
    <col min="89" max="90" width="1.7109375" style="77" customWidth="1"/>
    <col min="91" max="109" width="1.7109375" style="24" customWidth="1"/>
    <col min="110" max="256" width="1.7109375" style="19"/>
    <col min="257" max="313" width="1.7109375" style="19" customWidth="1"/>
    <col min="314" max="328" width="0" style="19" hidden="1" customWidth="1"/>
    <col min="329" max="329" width="2.28515625" style="19" bestFit="1" customWidth="1"/>
    <col min="330" max="330" width="1.7109375" style="19" customWidth="1"/>
    <col min="331" max="331" width="2.28515625" style="19" bestFit="1" customWidth="1"/>
    <col min="332" max="334" width="1.7109375" style="19" customWidth="1"/>
    <col min="335" max="335" width="12.42578125" style="19" customWidth="1"/>
    <col min="336" max="336" width="8" style="19" bestFit="1" customWidth="1"/>
    <col min="337" max="337" width="4.140625" style="19" bestFit="1" customWidth="1"/>
    <col min="338" max="338" width="1.7109375" style="19" bestFit="1" customWidth="1"/>
    <col min="339" max="339" width="4.140625" style="19" bestFit="1" customWidth="1"/>
    <col min="340" max="344" width="6.28515625" style="19" customWidth="1"/>
    <col min="345" max="365" width="1.7109375" style="19" customWidth="1"/>
    <col min="366" max="512" width="1.7109375" style="19"/>
    <col min="513" max="569" width="1.7109375" style="19" customWidth="1"/>
    <col min="570" max="584" width="0" style="19" hidden="1" customWidth="1"/>
    <col min="585" max="585" width="2.28515625" style="19" bestFit="1" customWidth="1"/>
    <col min="586" max="586" width="1.7109375" style="19" customWidth="1"/>
    <col min="587" max="587" width="2.28515625" style="19" bestFit="1" customWidth="1"/>
    <col min="588" max="590" width="1.7109375" style="19" customWidth="1"/>
    <col min="591" max="591" width="12.42578125" style="19" customWidth="1"/>
    <col min="592" max="592" width="8" style="19" bestFit="1" customWidth="1"/>
    <col min="593" max="593" width="4.140625" style="19" bestFit="1" customWidth="1"/>
    <col min="594" max="594" width="1.7109375" style="19" bestFit="1" customWidth="1"/>
    <col min="595" max="595" width="4.140625" style="19" bestFit="1" customWidth="1"/>
    <col min="596" max="600" width="6.28515625" style="19" customWidth="1"/>
    <col min="601" max="621" width="1.7109375" style="19" customWidth="1"/>
    <col min="622" max="768" width="1.7109375" style="19"/>
    <col min="769" max="825" width="1.7109375" style="19" customWidth="1"/>
    <col min="826" max="840" width="0" style="19" hidden="1" customWidth="1"/>
    <col min="841" max="841" width="2.28515625" style="19" bestFit="1" customWidth="1"/>
    <col min="842" max="842" width="1.7109375" style="19" customWidth="1"/>
    <col min="843" max="843" width="2.28515625" style="19" bestFit="1" customWidth="1"/>
    <col min="844" max="846" width="1.7109375" style="19" customWidth="1"/>
    <col min="847" max="847" width="12.42578125" style="19" customWidth="1"/>
    <col min="848" max="848" width="8" style="19" bestFit="1" customWidth="1"/>
    <col min="849" max="849" width="4.140625" style="19" bestFit="1" customWidth="1"/>
    <col min="850" max="850" width="1.7109375" style="19" bestFit="1" customWidth="1"/>
    <col min="851" max="851" width="4.140625" style="19" bestFit="1" customWidth="1"/>
    <col min="852" max="856" width="6.28515625" style="19" customWidth="1"/>
    <col min="857" max="877" width="1.7109375" style="19" customWidth="1"/>
    <col min="878" max="1024" width="1.7109375" style="19"/>
    <col min="1025" max="1081" width="1.7109375" style="19" customWidth="1"/>
    <col min="1082" max="1096" width="0" style="19" hidden="1" customWidth="1"/>
    <col min="1097" max="1097" width="2.28515625" style="19" bestFit="1" customWidth="1"/>
    <col min="1098" max="1098" width="1.7109375" style="19" customWidth="1"/>
    <col min="1099" max="1099" width="2.28515625" style="19" bestFit="1" customWidth="1"/>
    <col min="1100" max="1102" width="1.7109375" style="19" customWidth="1"/>
    <col min="1103" max="1103" width="12.42578125" style="19" customWidth="1"/>
    <col min="1104" max="1104" width="8" style="19" bestFit="1" customWidth="1"/>
    <col min="1105" max="1105" width="4.140625" style="19" bestFit="1" customWidth="1"/>
    <col min="1106" max="1106" width="1.7109375" style="19" bestFit="1" customWidth="1"/>
    <col min="1107" max="1107" width="4.140625" style="19" bestFit="1" customWidth="1"/>
    <col min="1108" max="1112" width="6.28515625" style="19" customWidth="1"/>
    <col min="1113" max="1133" width="1.7109375" style="19" customWidth="1"/>
    <col min="1134" max="1280" width="1.7109375" style="19"/>
    <col min="1281" max="1337" width="1.7109375" style="19" customWidth="1"/>
    <col min="1338" max="1352" width="0" style="19" hidden="1" customWidth="1"/>
    <col min="1353" max="1353" width="2.28515625" style="19" bestFit="1" customWidth="1"/>
    <col min="1354" max="1354" width="1.7109375" style="19" customWidth="1"/>
    <col min="1355" max="1355" width="2.28515625" style="19" bestFit="1" customWidth="1"/>
    <col min="1356" max="1358" width="1.7109375" style="19" customWidth="1"/>
    <col min="1359" max="1359" width="12.42578125" style="19" customWidth="1"/>
    <col min="1360" max="1360" width="8" style="19" bestFit="1" customWidth="1"/>
    <col min="1361" max="1361" width="4.140625" style="19" bestFit="1" customWidth="1"/>
    <col min="1362" max="1362" width="1.7109375" style="19" bestFit="1" customWidth="1"/>
    <col min="1363" max="1363" width="4.140625" style="19" bestFit="1" customWidth="1"/>
    <col min="1364" max="1368" width="6.28515625" style="19" customWidth="1"/>
    <col min="1369" max="1389" width="1.7109375" style="19" customWidth="1"/>
    <col min="1390" max="1536" width="1.7109375" style="19"/>
    <col min="1537" max="1593" width="1.7109375" style="19" customWidth="1"/>
    <col min="1594" max="1608" width="0" style="19" hidden="1" customWidth="1"/>
    <col min="1609" max="1609" width="2.28515625" style="19" bestFit="1" customWidth="1"/>
    <col min="1610" max="1610" width="1.7109375" style="19" customWidth="1"/>
    <col min="1611" max="1611" width="2.28515625" style="19" bestFit="1" customWidth="1"/>
    <col min="1612" max="1614" width="1.7109375" style="19" customWidth="1"/>
    <col min="1615" max="1615" width="12.42578125" style="19" customWidth="1"/>
    <col min="1616" max="1616" width="8" style="19" bestFit="1" customWidth="1"/>
    <col min="1617" max="1617" width="4.140625" style="19" bestFit="1" customWidth="1"/>
    <col min="1618" max="1618" width="1.7109375" style="19" bestFit="1" customWidth="1"/>
    <col min="1619" max="1619" width="4.140625" style="19" bestFit="1" customWidth="1"/>
    <col min="1620" max="1624" width="6.28515625" style="19" customWidth="1"/>
    <col min="1625" max="1645" width="1.7109375" style="19" customWidth="1"/>
    <col min="1646" max="1792" width="1.7109375" style="19"/>
    <col min="1793" max="1849" width="1.7109375" style="19" customWidth="1"/>
    <col min="1850" max="1864" width="0" style="19" hidden="1" customWidth="1"/>
    <col min="1865" max="1865" width="2.28515625" style="19" bestFit="1" customWidth="1"/>
    <col min="1866" max="1866" width="1.7109375" style="19" customWidth="1"/>
    <col min="1867" max="1867" width="2.28515625" style="19" bestFit="1" customWidth="1"/>
    <col min="1868" max="1870" width="1.7109375" style="19" customWidth="1"/>
    <col min="1871" max="1871" width="12.42578125" style="19" customWidth="1"/>
    <col min="1872" max="1872" width="8" style="19" bestFit="1" customWidth="1"/>
    <col min="1873" max="1873" width="4.140625" style="19" bestFit="1" customWidth="1"/>
    <col min="1874" max="1874" width="1.7109375" style="19" bestFit="1" customWidth="1"/>
    <col min="1875" max="1875" width="4.140625" style="19" bestFit="1" customWidth="1"/>
    <col min="1876" max="1880" width="6.28515625" style="19" customWidth="1"/>
    <col min="1881" max="1901" width="1.7109375" style="19" customWidth="1"/>
    <col min="1902" max="2048" width="1.7109375" style="19"/>
    <col min="2049" max="2105" width="1.7109375" style="19" customWidth="1"/>
    <col min="2106" max="2120" width="0" style="19" hidden="1" customWidth="1"/>
    <col min="2121" max="2121" width="2.28515625" style="19" bestFit="1" customWidth="1"/>
    <col min="2122" max="2122" width="1.7109375" style="19" customWidth="1"/>
    <col min="2123" max="2123" width="2.28515625" style="19" bestFit="1" customWidth="1"/>
    <col min="2124" max="2126" width="1.7109375" style="19" customWidth="1"/>
    <col min="2127" max="2127" width="12.42578125" style="19" customWidth="1"/>
    <col min="2128" max="2128" width="8" style="19" bestFit="1" customWidth="1"/>
    <col min="2129" max="2129" width="4.140625" style="19" bestFit="1" customWidth="1"/>
    <col min="2130" max="2130" width="1.7109375" style="19" bestFit="1" customWidth="1"/>
    <col min="2131" max="2131" width="4.140625" style="19" bestFit="1" customWidth="1"/>
    <col min="2132" max="2136" width="6.28515625" style="19" customWidth="1"/>
    <col min="2137" max="2157" width="1.7109375" style="19" customWidth="1"/>
    <col min="2158" max="2304" width="1.7109375" style="19"/>
    <col min="2305" max="2361" width="1.7109375" style="19" customWidth="1"/>
    <col min="2362" max="2376" width="0" style="19" hidden="1" customWidth="1"/>
    <col min="2377" max="2377" width="2.28515625" style="19" bestFit="1" customWidth="1"/>
    <col min="2378" max="2378" width="1.7109375" style="19" customWidth="1"/>
    <col min="2379" max="2379" width="2.28515625" style="19" bestFit="1" customWidth="1"/>
    <col min="2380" max="2382" width="1.7109375" style="19" customWidth="1"/>
    <col min="2383" max="2383" width="12.42578125" style="19" customWidth="1"/>
    <col min="2384" max="2384" width="8" style="19" bestFit="1" customWidth="1"/>
    <col min="2385" max="2385" width="4.140625" style="19" bestFit="1" customWidth="1"/>
    <col min="2386" max="2386" width="1.7109375" style="19" bestFit="1" customWidth="1"/>
    <col min="2387" max="2387" width="4.140625" style="19" bestFit="1" customWidth="1"/>
    <col min="2388" max="2392" width="6.28515625" style="19" customWidth="1"/>
    <col min="2393" max="2413" width="1.7109375" style="19" customWidth="1"/>
    <col min="2414" max="2560" width="1.7109375" style="19"/>
    <col min="2561" max="2617" width="1.7109375" style="19" customWidth="1"/>
    <col min="2618" max="2632" width="0" style="19" hidden="1" customWidth="1"/>
    <col min="2633" max="2633" width="2.28515625" style="19" bestFit="1" customWidth="1"/>
    <col min="2634" max="2634" width="1.7109375" style="19" customWidth="1"/>
    <col min="2635" max="2635" width="2.28515625" style="19" bestFit="1" customWidth="1"/>
    <col min="2636" max="2638" width="1.7109375" style="19" customWidth="1"/>
    <col min="2639" max="2639" width="12.42578125" style="19" customWidth="1"/>
    <col min="2640" max="2640" width="8" style="19" bestFit="1" customWidth="1"/>
    <col min="2641" max="2641" width="4.140625" style="19" bestFit="1" customWidth="1"/>
    <col min="2642" max="2642" width="1.7109375" style="19" bestFit="1" customWidth="1"/>
    <col min="2643" max="2643" width="4.140625" style="19" bestFit="1" customWidth="1"/>
    <col min="2644" max="2648" width="6.28515625" style="19" customWidth="1"/>
    <col min="2649" max="2669" width="1.7109375" style="19" customWidth="1"/>
    <col min="2670" max="2816" width="1.7109375" style="19"/>
    <col min="2817" max="2873" width="1.7109375" style="19" customWidth="1"/>
    <col min="2874" max="2888" width="0" style="19" hidden="1" customWidth="1"/>
    <col min="2889" max="2889" width="2.28515625" style="19" bestFit="1" customWidth="1"/>
    <col min="2890" max="2890" width="1.7109375" style="19" customWidth="1"/>
    <col min="2891" max="2891" width="2.28515625" style="19" bestFit="1" customWidth="1"/>
    <col min="2892" max="2894" width="1.7109375" style="19" customWidth="1"/>
    <col min="2895" max="2895" width="12.42578125" style="19" customWidth="1"/>
    <col min="2896" max="2896" width="8" style="19" bestFit="1" customWidth="1"/>
    <col min="2897" max="2897" width="4.140625" style="19" bestFit="1" customWidth="1"/>
    <col min="2898" max="2898" width="1.7109375" style="19" bestFit="1" customWidth="1"/>
    <col min="2899" max="2899" width="4.140625" style="19" bestFit="1" customWidth="1"/>
    <col min="2900" max="2904" width="6.28515625" style="19" customWidth="1"/>
    <col min="2905" max="2925" width="1.7109375" style="19" customWidth="1"/>
    <col min="2926" max="3072" width="1.7109375" style="19"/>
    <col min="3073" max="3129" width="1.7109375" style="19" customWidth="1"/>
    <col min="3130" max="3144" width="0" style="19" hidden="1" customWidth="1"/>
    <col min="3145" max="3145" width="2.28515625" style="19" bestFit="1" customWidth="1"/>
    <col min="3146" max="3146" width="1.7109375" style="19" customWidth="1"/>
    <col min="3147" max="3147" width="2.28515625" style="19" bestFit="1" customWidth="1"/>
    <col min="3148" max="3150" width="1.7109375" style="19" customWidth="1"/>
    <col min="3151" max="3151" width="12.42578125" style="19" customWidth="1"/>
    <col min="3152" max="3152" width="8" style="19" bestFit="1" customWidth="1"/>
    <col min="3153" max="3153" width="4.140625" style="19" bestFit="1" customWidth="1"/>
    <col min="3154" max="3154" width="1.7109375" style="19" bestFit="1" customWidth="1"/>
    <col min="3155" max="3155" width="4.140625" style="19" bestFit="1" customWidth="1"/>
    <col min="3156" max="3160" width="6.28515625" style="19" customWidth="1"/>
    <col min="3161" max="3181" width="1.7109375" style="19" customWidth="1"/>
    <col min="3182" max="3328" width="1.7109375" style="19"/>
    <col min="3329" max="3385" width="1.7109375" style="19" customWidth="1"/>
    <col min="3386" max="3400" width="0" style="19" hidden="1" customWidth="1"/>
    <col min="3401" max="3401" width="2.28515625" style="19" bestFit="1" customWidth="1"/>
    <col min="3402" max="3402" width="1.7109375" style="19" customWidth="1"/>
    <col min="3403" max="3403" width="2.28515625" style="19" bestFit="1" customWidth="1"/>
    <col min="3404" max="3406" width="1.7109375" style="19" customWidth="1"/>
    <col min="3407" max="3407" width="12.42578125" style="19" customWidth="1"/>
    <col min="3408" max="3408" width="8" style="19" bestFit="1" customWidth="1"/>
    <col min="3409" max="3409" width="4.140625" style="19" bestFit="1" customWidth="1"/>
    <col min="3410" max="3410" width="1.7109375" style="19" bestFit="1" customWidth="1"/>
    <col min="3411" max="3411" width="4.140625" style="19" bestFit="1" customWidth="1"/>
    <col min="3412" max="3416" width="6.28515625" style="19" customWidth="1"/>
    <col min="3417" max="3437" width="1.7109375" style="19" customWidth="1"/>
    <col min="3438" max="3584" width="1.7109375" style="19"/>
    <col min="3585" max="3641" width="1.7109375" style="19" customWidth="1"/>
    <col min="3642" max="3656" width="0" style="19" hidden="1" customWidth="1"/>
    <col min="3657" max="3657" width="2.28515625" style="19" bestFit="1" customWidth="1"/>
    <col min="3658" max="3658" width="1.7109375" style="19" customWidth="1"/>
    <col min="3659" max="3659" width="2.28515625" style="19" bestFit="1" customWidth="1"/>
    <col min="3660" max="3662" width="1.7109375" style="19" customWidth="1"/>
    <col min="3663" max="3663" width="12.42578125" style="19" customWidth="1"/>
    <col min="3664" max="3664" width="8" style="19" bestFit="1" customWidth="1"/>
    <col min="3665" max="3665" width="4.140625" style="19" bestFit="1" customWidth="1"/>
    <col min="3666" max="3666" width="1.7109375" style="19" bestFit="1" customWidth="1"/>
    <col min="3667" max="3667" width="4.140625" style="19" bestFit="1" customWidth="1"/>
    <col min="3668" max="3672" width="6.28515625" style="19" customWidth="1"/>
    <col min="3673" max="3693" width="1.7109375" style="19" customWidth="1"/>
    <col min="3694" max="3840" width="1.7109375" style="19"/>
    <col min="3841" max="3897" width="1.7109375" style="19" customWidth="1"/>
    <col min="3898" max="3912" width="0" style="19" hidden="1" customWidth="1"/>
    <col min="3913" max="3913" width="2.28515625" style="19" bestFit="1" customWidth="1"/>
    <col min="3914" max="3914" width="1.7109375" style="19" customWidth="1"/>
    <col min="3915" max="3915" width="2.28515625" style="19" bestFit="1" customWidth="1"/>
    <col min="3916" max="3918" width="1.7109375" style="19" customWidth="1"/>
    <col min="3919" max="3919" width="12.42578125" style="19" customWidth="1"/>
    <col min="3920" max="3920" width="8" style="19" bestFit="1" customWidth="1"/>
    <col min="3921" max="3921" width="4.140625" style="19" bestFit="1" customWidth="1"/>
    <col min="3922" max="3922" width="1.7109375" style="19" bestFit="1" customWidth="1"/>
    <col min="3923" max="3923" width="4.140625" style="19" bestFit="1" customWidth="1"/>
    <col min="3924" max="3928" width="6.28515625" style="19" customWidth="1"/>
    <col min="3929" max="3949" width="1.7109375" style="19" customWidth="1"/>
    <col min="3950" max="4096" width="1.7109375" style="19"/>
    <col min="4097" max="4153" width="1.7109375" style="19" customWidth="1"/>
    <col min="4154" max="4168" width="0" style="19" hidden="1" customWidth="1"/>
    <col min="4169" max="4169" width="2.28515625" style="19" bestFit="1" customWidth="1"/>
    <col min="4170" max="4170" width="1.7109375" style="19" customWidth="1"/>
    <col min="4171" max="4171" width="2.28515625" style="19" bestFit="1" customWidth="1"/>
    <col min="4172" max="4174" width="1.7109375" style="19" customWidth="1"/>
    <col min="4175" max="4175" width="12.42578125" style="19" customWidth="1"/>
    <col min="4176" max="4176" width="8" style="19" bestFit="1" customWidth="1"/>
    <col min="4177" max="4177" width="4.140625" style="19" bestFit="1" customWidth="1"/>
    <col min="4178" max="4178" width="1.7109375" style="19" bestFit="1" customWidth="1"/>
    <col min="4179" max="4179" width="4.140625" style="19" bestFit="1" customWidth="1"/>
    <col min="4180" max="4184" width="6.28515625" style="19" customWidth="1"/>
    <col min="4185" max="4205" width="1.7109375" style="19" customWidth="1"/>
    <col min="4206" max="4352" width="1.7109375" style="19"/>
    <col min="4353" max="4409" width="1.7109375" style="19" customWidth="1"/>
    <col min="4410" max="4424" width="0" style="19" hidden="1" customWidth="1"/>
    <col min="4425" max="4425" width="2.28515625" style="19" bestFit="1" customWidth="1"/>
    <col min="4426" max="4426" width="1.7109375" style="19" customWidth="1"/>
    <col min="4427" max="4427" width="2.28515625" style="19" bestFit="1" customWidth="1"/>
    <col min="4428" max="4430" width="1.7109375" style="19" customWidth="1"/>
    <col min="4431" max="4431" width="12.42578125" style="19" customWidth="1"/>
    <col min="4432" max="4432" width="8" style="19" bestFit="1" customWidth="1"/>
    <col min="4433" max="4433" width="4.140625" style="19" bestFit="1" customWidth="1"/>
    <col min="4434" max="4434" width="1.7109375" style="19" bestFit="1" customWidth="1"/>
    <col min="4435" max="4435" width="4.140625" style="19" bestFit="1" customWidth="1"/>
    <col min="4436" max="4440" width="6.28515625" style="19" customWidth="1"/>
    <col min="4441" max="4461" width="1.7109375" style="19" customWidth="1"/>
    <col min="4462" max="4608" width="1.7109375" style="19"/>
    <col min="4609" max="4665" width="1.7109375" style="19" customWidth="1"/>
    <col min="4666" max="4680" width="0" style="19" hidden="1" customWidth="1"/>
    <col min="4681" max="4681" width="2.28515625" style="19" bestFit="1" customWidth="1"/>
    <col min="4682" max="4682" width="1.7109375" style="19" customWidth="1"/>
    <col min="4683" max="4683" width="2.28515625" style="19" bestFit="1" customWidth="1"/>
    <col min="4684" max="4686" width="1.7109375" style="19" customWidth="1"/>
    <col min="4687" max="4687" width="12.42578125" style="19" customWidth="1"/>
    <col min="4688" max="4688" width="8" style="19" bestFit="1" customWidth="1"/>
    <col min="4689" max="4689" width="4.140625" style="19" bestFit="1" customWidth="1"/>
    <col min="4690" max="4690" width="1.7109375" style="19" bestFit="1" customWidth="1"/>
    <col min="4691" max="4691" width="4.140625" style="19" bestFit="1" customWidth="1"/>
    <col min="4692" max="4696" width="6.28515625" style="19" customWidth="1"/>
    <col min="4697" max="4717" width="1.7109375" style="19" customWidth="1"/>
    <col min="4718" max="4864" width="1.7109375" style="19"/>
    <col min="4865" max="4921" width="1.7109375" style="19" customWidth="1"/>
    <col min="4922" max="4936" width="0" style="19" hidden="1" customWidth="1"/>
    <col min="4937" max="4937" width="2.28515625" style="19" bestFit="1" customWidth="1"/>
    <col min="4938" max="4938" width="1.7109375" style="19" customWidth="1"/>
    <col min="4939" max="4939" width="2.28515625" style="19" bestFit="1" customWidth="1"/>
    <col min="4940" max="4942" width="1.7109375" style="19" customWidth="1"/>
    <col min="4943" max="4943" width="12.42578125" style="19" customWidth="1"/>
    <col min="4944" max="4944" width="8" style="19" bestFit="1" customWidth="1"/>
    <col min="4945" max="4945" width="4.140625" style="19" bestFit="1" customWidth="1"/>
    <col min="4946" max="4946" width="1.7109375" style="19" bestFit="1" customWidth="1"/>
    <col min="4947" max="4947" width="4.140625" style="19" bestFit="1" customWidth="1"/>
    <col min="4948" max="4952" width="6.28515625" style="19" customWidth="1"/>
    <col min="4953" max="4973" width="1.7109375" style="19" customWidth="1"/>
    <col min="4974" max="5120" width="1.7109375" style="19"/>
    <col min="5121" max="5177" width="1.7109375" style="19" customWidth="1"/>
    <col min="5178" max="5192" width="0" style="19" hidden="1" customWidth="1"/>
    <col min="5193" max="5193" width="2.28515625" style="19" bestFit="1" customWidth="1"/>
    <col min="5194" max="5194" width="1.7109375" style="19" customWidth="1"/>
    <col min="5195" max="5195" width="2.28515625" style="19" bestFit="1" customWidth="1"/>
    <col min="5196" max="5198" width="1.7109375" style="19" customWidth="1"/>
    <col min="5199" max="5199" width="12.42578125" style="19" customWidth="1"/>
    <col min="5200" max="5200" width="8" style="19" bestFit="1" customWidth="1"/>
    <col min="5201" max="5201" width="4.140625" style="19" bestFit="1" customWidth="1"/>
    <col min="5202" max="5202" width="1.7109375" style="19" bestFit="1" customWidth="1"/>
    <col min="5203" max="5203" width="4.140625" style="19" bestFit="1" customWidth="1"/>
    <col min="5204" max="5208" width="6.28515625" style="19" customWidth="1"/>
    <col min="5209" max="5229" width="1.7109375" style="19" customWidth="1"/>
    <col min="5230" max="5376" width="1.7109375" style="19"/>
    <col min="5377" max="5433" width="1.7109375" style="19" customWidth="1"/>
    <col min="5434" max="5448" width="0" style="19" hidden="1" customWidth="1"/>
    <col min="5449" max="5449" width="2.28515625" style="19" bestFit="1" customWidth="1"/>
    <col min="5450" max="5450" width="1.7109375" style="19" customWidth="1"/>
    <col min="5451" max="5451" width="2.28515625" style="19" bestFit="1" customWidth="1"/>
    <col min="5452" max="5454" width="1.7109375" style="19" customWidth="1"/>
    <col min="5455" max="5455" width="12.42578125" style="19" customWidth="1"/>
    <col min="5456" max="5456" width="8" style="19" bestFit="1" customWidth="1"/>
    <col min="5457" max="5457" width="4.140625" style="19" bestFit="1" customWidth="1"/>
    <col min="5458" max="5458" width="1.7109375" style="19" bestFit="1" customWidth="1"/>
    <col min="5459" max="5459" width="4.140625" style="19" bestFit="1" customWidth="1"/>
    <col min="5460" max="5464" width="6.28515625" style="19" customWidth="1"/>
    <col min="5465" max="5485" width="1.7109375" style="19" customWidth="1"/>
    <col min="5486" max="5632" width="1.7109375" style="19"/>
    <col min="5633" max="5689" width="1.7109375" style="19" customWidth="1"/>
    <col min="5690" max="5704" width="0" style="19" hidden="1" customWidth="1"/>
    <col min="5705" max="5705" width="2.28515625" style="19" bestFit="1" customWidth="1"/>
    <col min="5706" max="5706" width="1.7109375" style="19" customWidth="1"/>
    <col min="5707" max="5707" width="2.28515625" style="19" bestFit="1" customWidth="1"/>
    <col min="5708" max="5710" width="1.7109375" style="19" customWidth="1"/>
    <col min="5711" max="5711" width="12.42578125" style="19" customWidth="1"/>
    <col min="5712" max="5712" width="8" style="19" bestFit="1" customWidth="1"/>
    <col min="5713" max="5713" width="4.140625" style="19" bestFit="1" customWidth="1"/>
    <col min="5714" max="5714" width="1.7109375" style="19" bestFit="1" customWidth="1"/>
    <col min="5715" max="5715" width="4.140625" style="19" bestFit="1" customWidth="1"/>
    <col min="5716" max="5720" width="6.28515625" style="19" customWidth="1"/>
    <col min="5721" max="5741" width="1.7109375" style="19" customWidth="1"/>
    <col min="5742" max="5888" width="1.7109375" style="19"/>
    <col min="5889" max="5945" width="1.7109375" style="19" customWidth="1"/>
    <col min="5946" max="5960" width="0" style="19" hidden="1" customWidth="1"/>
    <col min="5961" max="5961" width="2.28515625" style="19" bestFit="1" customWidth="1"/>
    <col min="5962" max="5962" width="1.7109375" style="19" customWidth="1"/>
    <col min="5963" max="5963" width="2.28515625" style="19" bestFit="1" customWidth="1"/>
    <col min="5964" max="5966" width="1.7109375" style="19" customWidth="1"/>
    <col min="5967" max="5967" width="12.42578125" style="19" customWidth="1"/>
    <col min="5968" max="5968" width="8" style="19" bestFit="1" customWidth="1"/>
    <col min="5969" max="5969" width="4.140625" style="19" bestFit="1" customWidth="1"/>
    <col min="5970" max="5970" width="1.7109375" style="19" bestFit="1" customWidth="1"/>
    <col min="5971" max="5971" width="4.140625" style="19" bestFit="1" customWidth="1"/>
    <col min="5972" max="5976" width="6.28515625" style="19" customWidth="1"/>
    <col min="5977" max="5997" width="1.7109375" style="19" customWidth="1"/>
    <col min="5998" max="6144" width="1.7109375" style="19"/>
    <col min="6145" max="6201" width="1.7109375" style="19" customWidth="1"/>
    <col min="6202" max="6216" width="0" style="19" hidden="1" customWidth="1"/>
    <col min="6217" max="6217" width="2.28515625" style="19" bestFit="1" customWidth="1"/>
    <col min="6218" max="6218" width="1.7109375" style="19" customWidth="1"/>
    <col min="6219" max="6219" width="2.28515625" style="19" bestFit="1" customWidth="1"/>
    <col min="6220" max="6222" width="1.7109375" style="19" customWidth="1"/>
    <col min="6223" max="6223" width="12.42578125" style="19" customWidth="1"/>
    <col min="6224" max="6224" width="8" style="19" bestFit="1" customWidth="1"/>
    <col min="6225" max="6225" width="4.140625" style="19" bestFit="1" customWidth="1"/>
    <col min="6226" max="6226" width="1.7109375" style="19" bestFit="1" customWidth="1"/>
    <col min="6227" max="6227" width="4.140625" style="19" bestFit="1" customWidth="1"/>
    <col min="6228" max="6232" width="6.28515625" style="19" customWidth="1"/>
    <col min="6233" max="6253" width="1.7109375" style="19" customWidth="1"/>
    <col min="6254" max="6400" width="1.7109375" style="19"/>
    <col min="6401" max="6457" width="1.7109375" style="19" customWidth="1"/>
    <col min="6458" max="6472" width="0" style="19" hidden="1" customWidth="1"/>
    <col min="6473" max="6473" width="2.28515625" style="19" bestFit="1" customWidth="1"/>
    <col min="6474" max="6474" width="1.7109375" style="19" customWidth="1"/>
    <col min="6475" max="6475" width="2.28515625" style="19" bestFit="1" customWidth="1"/>
    <col min="6476" max="6478" width="1.7109375" style="19" customWidth="1"/>
    <col min="6479" max="6479" width="12.42578125" style="19" customWidth="1"/>
    <col min="6480" max="6480" width="8" style="19" bestFit="1" customWidth="1"/>
    <col min="6481" max="6481" width="4.140625" style="19" bestFit="1" customWidth="1"/>
    <col min="6482" max="6482" width="1.7109375" style="19" bestFit="1" customWidth="1"/>
    <col min="6483" max="6483" width="4.140625" style="19" bestFit="1" customWidth="1"/>
    <col min="6484" max="6488" width="6.28515625" style="19" customWidth="1"/>
    <col min="6489" max="6509" width="1.7109375" style="19" customWidth="1"/>
    <col min="6510" max="6656" width="1.7109375" style="19"/>
    <col min="6657" max="6713" width="1.7109375" style="19" customWidth="1"/>
    <col min="6714" max="6728" width="0" style="19" hidden="1" customWidth="1"/>
    <col min="6729" max="6729" width="2.28515625" style="19" bestFit="1" customWidth="1"/>
    <col min="6730" max="6730" width="1.7109375" style="19" customWidth="1"/>
    <col min="6731" max="6731" width="2.28515625" style="19" bestFit="1" customWidth="1"/>
    <col min="6732" max="6734" width="1.7109375" style="19" customWidth="1"/>
    <col min="6735" max="6735" width="12.42578125" style="19" customWidth="1"/>
    <col min="6736" max="6736" width="8" style="19" bestFit="1" customWidth="1"/>
    <col min="6737" max="6737" width="4.140625" style="19" bestFit="1" customWidth="1"/>
    <col min="6738" max="6738" width="1.7109375" style="19" bestFit="1" customWidth="1"/>
    <col min="6739" max="6739" width="4.140625" style="19" bestFit="1" customWidth="1"/>
    <col min="6740" max="6744" width="6.28515625" style="19" customWidth="1"/>
    <col min="6745" max="6765" width="1.7109375" style="19" customWidth="1"/>
    <col min="6766" max="6912" width="1.7109375" style="19"/>
    <col min="6913" max="6969" width="1.7109375" style="19" customWidth="1"/>
    <col min="6970" max="6984" width="0" style="19" hidden="1" customWidth="1"/>
    <col min="6985" max="6985" width="2.28515625" style="19" bestFit="1" customWidth="1"/>
    <col min="6986" max="6986" width="1.7109375" style="19" customWidth="1"/>
    <col min="6987" max="6987" width="2.28515625" style="19" bestFit="1" customWidth="1"/>
    <col min="6988" max="6990" width="1.7109375" style="19" customWidth="1"/>
    <col min="6991" max="6991" width="12.42578125" style="19" customWidth="1"/>
    <col min="6992" max="6992" width="8" style="19" bestFit="1" customWidth="1"/>
    <col min="6993" max="6993" width="4.140625" style="19" bestFit="1" customWidth="1"/>
    <col min="6994" max="6994" width="1.7109375" style="19" bestFit="1" customWidth="1"/>
    <col min="6995" max="6995" width="4.140625" style="19" bestFit="1" customWidth="1"/>
    <col min="6996" max="7000" width="6.28515625" style="19" customWidth="1"/>
    <col min="7001" max="7021" width="1.7109375" style="19" customWidth="1"/>
    <col min="7022" max="7168" width="1.7109375" style="19"/>
    <col min="7169" max="7225" width="1.7109375" style="19" customWidth="1"/>
    <col min="7226" max="7240" width="0" style="19" hidden="1" customWidth="1"/>
    <col min="7241" max="7241" width="2.28515625" style="19" bestFit="1" customWidth="1"/>
    <col min="7242" max="7242" width="1.7109375" style="19" customWidth="1"/>
    <col min="7243" max="7243" width="2.28515625" style="19" bestFit="1" customWidth="1"/>
    <col min="7244" max="7246" width="1.7109375" style="19" customWidth="1"/>
    <col min="7247" max="7247" width="12.42578125" style="19" customWidth="1"/>
    <col min="7248" max="7248" width="8" style="19" bestFit="1" customWidth="1"/>
    <col min="7249" max="7249" width="4.140625" style="19" bestFit="1" customWidth="1"/>
    <col min="7250" max="7250" width="1.7109375" style="19" bestFit="1" customWidth="1"/>
    <col min="7251" max="7251" width="4.140625" style="19" bestFit="1" customWidth="1"/>
    <col min="7252" max="7256" width="6.28515625" style="19" customWidth="1"/>
    <col min="7257" max="7277" width="1.7109375" style="19" customWidth="1"/>
    <col min="7278" max="7424" width="1.7109375" style="19"/>
    <col min="7425" max="7481" width="1.7109375" style="19" customWidth="1"/>
    <col min="7482" max="7496" width="0" style="19" hidden="1" customWidth="1"/>
    <col min="7497" max="7497" width="2.28515625" style="19" bestFit="1" customWidth="1"/>
    <col min="7498" max="7498" width="1.7109375" style="19" customWidth="1"/>
    <col min="7499" max="7499" width="2.28515625" style="19" bestFit="1" customWidth="1"/>
    <col min="7500" max="7502" width="1.7109375" style="19" customWidth="1"/>
    <col min="7503" max="7503" width="12.42578125" style="19" customWidth="1"/>
    <col min="7504" max="7504" width="8" style="19" bestFit="1" customWidth="1"/>
    <col min="7505" max="7505" width="4.140625" style="19" bestFit="1" customWidth="1"/>
    <col min="7506" max="7506" width="1.7109375" style="19" bestFit="1" customWidth="1"/>
    <col min="7507" max="7507" width="4.140625" style="19" bestFit="1" customWidth="1"/>
    <col min="7508" max="7512" width="6.28515625" style="19" customWidth="1"/>
    <col min="7513" max="7533" width="1.7109375" style="19" customWidth="1"/>
    <col min="7534" max="7680" width="1.7109375" style="19"/>
    <col min="7681" max="7737" width="1.7109375" style="19" customWidth="1"/>
    <col min="7738" max="7752" width="0" style="19" hidden="1" customWidth="1"/>
    <col min="7753" max="7753" width="2.28515625" style="19" bestFit="1" customWidth="1"/>
    <col min="7754" max="7754" width="1.7109375" style="19" customWidth="1"/>
    <col min="7755" max="7755" width="2.28515625" style="19" bestFit="1" customWidth="1"/>
    <col min="7756" max="7758" width="1.7109375" style="19" customWidth="1"/>
    <col min="7759" max="7759" width="12.42578125" style="19" customWidth="1"/>
    <col min="7760" max="7760" width="8" style="19" bestFit="1" customWidth="1"/>
    <col min="7761" max="7761" width="4.140625" style="19" bestFit="1" customWidth="1"/>
    <col min="7762" max="7762" width="1.7109375" style="19" bestFit="1" customWidth="1"/>
    <col min="7763" max="7763" width="4.140625" style="19" bestFit="1" customWidth="1"/>
    <col min="7764" max="7768" width="6.28515625" style="19" customWidth="1"/>
    <col min="7769" max="7789" width="1.7109375" style="19" customWidth="1"/>
    <col min="7790" max="7936" width="1.7109375" style="19"/>
    <col min="7937" max="7993" width="1.7109375" style="19" customWidth="1"/>
    <col min="7994" max="8008" width="0" style="19" hidden="1" customWidth="1"/>
    <col min="8009" max="8009" width="2.28515625" style="19" bestFit="1" customWidth="1"/>
    <col min="8010" max="8010" width="1.7109375" style="19" customWidth="1"/>
    <col min="8011" max="8011" width="2.28515625" style="19" bestFit="1" customWidth="1"/>
    <col min="8012" max="8014" width="1.7109375" style="19" customWidth="1"/>
    <col min="8015" max="8015" width="12.42578125" style="19" customWidth="1"/>
    <col min="8016" max="8016" width="8" style="19" bestFit="1" customWidth="1"/>
    <col min="8017" max="8017" width="4.140625" style="19" bestFit="1" customWidth="1"/>
    <col min="8018" max="8018" width="1.7109375" style="19" bestFit="1" customWidth="1"/>
    <col min="8019" max="8019" width="4.140625" style="19" bestFit="1" customWidth="1"/>
    <col min="8020" max="8024" width="6.28515625" style="19" customWidth="1"/>
    <col min="8025" max="8045" width="1.7109375" style="19" customWidth="1"/>
    <col min="8046" max="8192" width="1.7109375" style="19"/>
    <col min="8193" max="8249" width="1.7109375" style="19" customWidth="1"/>
    <col min="8250" max="8264" width="0" style="19" hidden="1" customWidth="1"/>
    <col min="8265" max="8265" width="2.28515625" style="19" bestFit="1" customWidth="1"/>
    <col min="8266" max="8266" width="1.7109375" style="19" customWidth="1"/>
    <col min="8267" max="8267" width="2.28515625" style="19" bestFit="1" customWidth="1"/>
    <col min="8268" max="8270" width="1.7109375" style="19" customWidth="1"/>
    <col min="8271" max="8271" width="12.42578125" style="19" customWidth="1"/>
    <col min="8272" max="8272" width="8" style="19" bestFit="1" customWidth="1"/>
    <col min="8273" max="8273" width="4.140625" style="19" bestFit="1" customWidth="1"/>
    <col min="8274" max="8274" width="1.7109375" style="19" bestFit="1" customWidth="1"/>
    <col min="8275" max="8275" width="4.140625" style="19" bestFit="1" customWidth="1"/>
    <col min="8276" max="8280" width="6.28515625" style="19" customWidth="1"/>
    <col min="8281" max="8301" width="1.7109375" style="19" customWidth="1"/>
    <col min="8302" max="8448" width="1.7109375" style="19"/>
    <col min="8449" max="8505" width="1.7109375" style="19" customWidth="1"/>
    <col min="8506" max="8520" width="0" style="19" hidden="1" customWidth="1"/>
    <col min="8521" max="8521" width="2.28515625" style="19" bestFit="1" customWidth="1"/>
    <col min="8522" max="8522" width="1.7109375" style="19" customWidth="1"/>
    <col min="8523" max="8523" width="2.28515625" style="19" bestFit="1" customWidth="1"/>
    <col min="8524" max="8526" width="1.7109375" style="19" customWidth="1"/>
    <col min="8527" max="8527" width="12.42578125" style="19" customWidth="1"/>
    <col min="8528" max="8528" width="8" style="19" bestFit="1" customWidth="1"/>
    <col min="8529" max="8529" width="4.140625" style="19" bestFit="1" customWidth="1"/>
    <col min="8530" max="8530" width="1.7109375" style="19" bestFit="1" customWidth="1"/>
    <col min="8531" max="8531" width="4.140625" style="19" bestFit="1" customWidth="1"/>
    <col min="8532" max="8536" width="6.28515625" style="19" customWidth="1"/>
    <col min="8537" max="8557" width="1.7109375" style="19" customWidth="1"/>
    <col min="8558" max="8704" width="1.7109375" style="19"/>
    <col min="8705" max="8761" width="1.7109375" style="19" customWidth="1"/>
    <col min="8762" max="8776" width="0" style="19" hidden="1" customWidth="1"/>
    <col min="8777" max="8777" width="2.28515625" style="19" bestFit="1" customWidth="1"/>
    <col min="8778" max="8778" width="1.7109375" style="19" customWidth="1"/>
    <col min="8779" max="8779" width="2.28515625" style="19" bestFit="1" customWidth="1"/>
    <col min="8780" max="8782" width="1.7109375" style="19" customWidth="1"/>
    <col min="8783" max="8783" width="12.42578125" style="19" customWidth="1"/>
    <col min="8784" max="8784" width="8" style="19" bestFit="1" customWidth="1"/>
    <col min="8785" max="8785" width="4.140625" style="19" bestFit="1" customWidth="1"/>
    <col min="8786" max="8786" width="1.7109375" style="19" bestFit="1" customWidth="1"/>
    <col min="8787" max="8787" width="4.140625" style="19" bestFit="1" customWidth="1"/>
    <col min="8788" max="8792" width="6.28515625" style="19" customWidth="1"/>
    <col min="8793" max="8813" width="1.7109375" style="19" customWidth="1"/>
    <col min="8814" max="8960" width="1.7109375" style="19"/>
    <col min="8961" max="9017" width="1.7109375" style="19" customWidth="1"/>
    <col min="9018" max="9032" width="0" style="19" hidden="1" customWidth="1"/>
    <col min="9033" max="9033" width="2.28515625" style="19" bestFit="1" customWidth="1"/>
    <col min="9034" max="9034" width="1.7109375" style="19" customWidth="1"/>
    <col min="9035" max="9035" width="2.28515625" style="19" bestFit="1" customWidth="1"/>
    <col min="9036" max="9038" width="1.7109375" style="19" customWidth="1"/>
    <col min="9039" max="9039" width="12.42578125" style="19" customWidth="1"/>
    <col min="9040" max="9040" width="8" style="19" bestFit="1" customWidth="1"/>
    <col min="9041" max="9041" width="4.140625" style="19" bestFit="1" customWidth="1"/>
    <col min="9042" max="9042" width="1.7109375" style="19" bestFit="1" customWidth="1"/>
    <col min="9043" max="9043" width="4.140625" style="19" bestFit="1" customWidth="1"/>
    <col min="9044" max="9048" width="6.28515625" style="19" customWidth="1"/>
    <col min="9049" max="9069" width="1.7109375" style="19" customWidth="1"/>
    <col min="9070" max="9216" width="1.7109375" style="19"/>
    <col min="9217" max="9273" width="1.7109375" style="19" customWidth="1"/>
    <col min="9274" max="9288" width="0" style="19" hidden="1" customWidth="1"/>
    <col min="9289" max="9289" width="2.28515625" style="19" bestFit="1" customWidth="1"/>
    <col min="9290" max="9290" width="1.7109375" style="19" customWidth="1"/>
    <col min="9291" max="9291" width="2.28515625" style="19" bestFit="1" customWidth="1"/>
    <col min="9292" max="9294" width="1.7109375" style="19" customWidth="1"/>
    <col min="9295" max="9295" width="12.42578125" style="19" customWidth="1"/>
    <col min="9296" max="9296" width="8" style="19" bestFit="1" customWidth="1"/>
    <col min="9297" max="9297" width="4.140625" style="19" bestFit="1" customWidth="1"/>
    <col min="9298" max="9298" width="1.7109375" style="19" bestFit="1" customWidth="1"/>
    <col min="9299" max="9299" width="4.140625" style="19" bestFit="1" customWidth="1"/>
    <col min="9300" max="9304" width="6.28515625" style="19" customWidth="1"/>
    <col min="9305" max="9325" width="1.7109375" style="19" customWidth="1"/>
    <col min="9326" max="9472" width="1.7109375" style="19"/>
    <col min="9473" max="9529" width="1.7109375" style="19" customWidth="1"/>
    <col min="9530" max="9544" width="0" style="19" hidden="1" customWidth="1"/>
    <col min="9545" max="9545" width="2.28515625" style="19" bestFit="1" customWidth="1"/>
    <col min="9546" max="9546" width="1.7109375" style="19" customWidth="1"/>
    <col min="9547" max="9547" width="2.28515625" style="19" bestFit="1" customWidth="1"/>
    <col min="9548" max="9550" width="1.7109375" style="19" customWidth="1"/>
    <col min="9551" max="9551" width="12.42578125" style="19" customWidth="1"/>
    <col min="9552" max="9552" width="8" style="19" bestFit="1" customWidth="1"/>
    <col min="9553" max="9553" width="4.140625" style="19" bestFit="1" customWidth="1"/>
    <col min="9554" max="9554" width="1.7109375" style="19" bestFit="1" customWidth="1"/>
    <col min="9555" max="9555" width="4.140625" style="19" bestFit="1" customWidth="1"/>
    <col min="9556" max="9560" width="6.28515625" style="19" customWidth="1"/>
    <col min="9561" max="9581" width="1.7109375" style="19" customWidth="1"/>
    <col min="9582" max="9728" width="1.7109375" style="19"/>
    <col min="9729" max="9785" width="1.7109375" style="19" customWidth="1"/>
    <col min="9786" max="9800" width="0" style="19" hidden="1" customWidth="1"/>
    <col min="9801" max="9801" width="2.28515625" style="19" bestFit="1" customWidth="1"/>
    <col min="9802" max="9802" width="1.7109375" style="19" customWidth="1"/>
    <col min="9803" max="9803" width="2.28515625" style="19" bestFit="1" customWidth="1"/>
    <col min="9804" max="9806" width="1.7109375" style="19" customWidth="1"/>
    <col min="9807" max="9807" width="12.42578125" style="19" customWidth="1"/>
    <col min="9808" max="9808" width="8" style="19" bestFit="1" customWidth="1"/>
    <col min="9809" max="9809" width="4.140625" style="19" bestFit="1" customWidth="1"/>
    <col min="9810" max="9810" width="1.7109375" style="19" bestFit="1" customWidth="1"/>
    <col min="9811" max="9811" width="4.140625" style="19" bestFit="1" customWidth="1"/>
    <col min="9812" max="9816" width="6.28515625" style="19" customWidth="1"/>
    <col min="9817" max="9837" width="1.7109375" style="19" customWidth="1"/>
    <col min="9838" max="9984" width="1.7109375" style="19"/>
    <col min="9985" max="10041" width="1.7109375" style="19" customWidth="1"/>
    <col min="10042" max="10056" width="0" style="19" hidden="1" customWidth="1"/>
    <col min="10057" max="10057" width="2.28515625" style="19" bestFit="1" customWidth="1"/>
    <col min="10058" max="10058" width="1.7109375" style="19" customWidth="1"/>
    <col min="10059" max="10059" width="2.28515625" style="19" bestFit="1" customWidth="1"/>
    <col min="10060" max="10062" width="1.7109375" style="19" customWidth="1"/>
    <col min="10063" max="10063" width="12.42578125" style="19" customWidth="1"/>
    <col min="10064" max="10064" width="8" style="19" bestFit="1" customWidth="1"/>
    <col min="10065" max="10065" width="4.140625" style="19" bestFit="1" customWidth="1"/>
    <col min="10066" max="10066" width="1.7109375" style="19" bestFit="1" customWidth="1"/>
    <col min="10067" max="10067" width="4.140625" style="19" bestFit="1" customWidth="1"/>
    <col min="10068" max="10072" width="6.28515625" style="19" customWidth="1"/>
    <col min="10073" max="10093" width="1.7109375" style="19" customWidth="1"/>
    <col min="10094" max="10240" width="1.7109375" style="19"/>
    <col min="10241" max="10297" width="1.7109375" style="19" customWidth="1"/>
    <col min="10298" max="10312" width="0" style="19" hidden="1" customWidth="1"/>
    <col min="10313" max="10313" width="2.28515625" style="19" bestFit="1" customWidth="1"/>
    <col min="10314" max="10314" width="1.7109375" style="19" customWidth="1"/>
    <col min="10315" max="10315" width="2.28515625" style="19" bestFit="1" customWidth="1"/>
    <col min="10316" max="10318" width="1.7109375" style="19" customWidth="1"/>
    <col min="10319" max="10319" width="12.42578125" style="19" customWidth="1"/>
    <col min="10320" max="10320" width="8" style="19" bestFit="1" customWidth="1"/>
    <col min="10321" max="10321" width="4.140625" style="19" bestFit="1" customWidth="1"/>
    <col min="10322" max="10322" width="1.7109375" style="19" bestFit="1" customWidth="1"/>
    <col min="10323" max="10323" width="4.140625" style="19" bestFit="1" customWidth="1"/>
    <col min="10324" max="10328" width="6.28515625" style="19" customWidth="1"/>
    <col min="10329" max="10349" width="1.7109375" style="19" customWidth="1"/>
    <col min="10350" max="10496" width="1.7109375" style="19"/>
    <col min="10497" max="10553" width="1.7109375" style="19" customWidth="1"/>
    <col min="10554" max="10568" width="0" style="19" hidden="1" customWidth="1"/>
    <col min="10569" max="10569" width="2.28515625" style="19" bestFit="1" customWidth="1"/>
    <col min="10570" max="10570" width="1.7109375" style="19" customWidth="1"/>
    <col min="10571" max="10571" width="2.28515625" style="19" bestFit="1" customWidth="1"/>
    <col min="10572" max="10574" width="1.7109375" style="19" customWidth="1"/>
    <col min="10575" max="10575" width="12.42578125" style="19" customWidth="1"/>
    <col min="10576" max="10576" width="8" style="19" bestFit="1" customWidth="1"/>
    <col min="10577" max="10577" width="4.140625" style="19" bestFit="1" customWidth="1"/>
    <col min="10578" max="10578" width="1.7109375" style="19" bestFit="1" customWidth="1"/>
    <col min="10579" max="10579" width="4.140625" style="19" bestFit="1" customWidth="1"/>
    <col min="10580" max="10584" width="6.28515625" style="19" customWidth="1"/>
    <col min="10585" max="10605" width="1.7109375" style="19" customWidth="1"/>
    <col min="10606" max="10752" width="1.7109375" style="19"/>
    <col min="10753" max="10809" width="1.7109375" style="19" customWidth="1"/>
    <col min="10810" max="10824" width="0" style="19" hidden="1" customWidth="1"/>
    <col min="10825" max="10825" width="2.28515625" style="19" bestFit="1" customWidth="1"/>
    <col min="10826" max="10826" width="1.7109375" style="19" customWidth="1"/>
    <col min="10827" max="10827" width="2.28515625" style="19" bestFit="1" customWidth="1"/>
    <col min="10828" max="10830" width="1.7109375" style="19" customWidth="1"/>
    <col min="10831" max="10831" width="12.42578125" style="19" customWidth="1"/>
    <col min="10832" max="10832" width="8" style="19" bestFit="1" customWidth="1"/>
    <col min="10833" max="10833" width="4.140625" style="19" bestFit="1" customWidth="1"/>
    <col min="10834" max="10834" width="1.7109375" style="19" bestFit="1" customWidth="1"/>
    <col min="10835" max="10835" width="4.140625" style="19" bestFit="1" customWidth="1"/>
    <col min="10836" max="10840" width="6.28515625" style="19" customWidth="1"/>
    <col min="10841" max="10861" width="1.7109375" style="19" customWidth="1"/>
    <col min="10862" max="11008" width="1.7109375" style="19"/>
    <col min="11009" max="11065" width="1.7109375" style="19" customWidth="1"/>
    <col min="11066" max="11080" width="0" style="19" hidden="1" customWidth="1"/>
    <col min="11081" max="11081" width="2.28515625" style="19" bestFit="1" customWidth="1"/>
    <col min="11082" max="11082" width="1.7109375" style="19" customWidth="1"/>
    <col min="11083" max="11083" width="2.28515625" style="19" bestFit="1" customWidth="1"/>
    <col min="11084" max="11086" width="1.7109375" style="19" customWidth="1"/>
    <col min="11087" max="11087" width="12.42578125" style="19" customWidth="1"/>
    <col min="11088" max="11088" width="8" style="19" bestFit="1" customWidth="1"/>
    <col min="11089" max="11089" width="4.140625" style="19" bestFit="1" customWidth="1"/>
    <col min="11090" max="11090" width="1.7109375" style="19" bestFit="1" customWidth="1"/>
    <col min="11091" max="11091" width="4.140625" style="19" bestFit="1" customWidth="1"/>
    <col min="11092" max="11096" width="6.28515625" style="19" customWidth="1"/>
    <col min="11097" max="11117" width="1.7109375" style="19" customWidth="1"/>
    <col min="11118" max="11264" width="1.7109375" style="19"/>
    <col min="11265" max="11321" width="1.7109375" style="19" customWidth="1"/>
    <col min="11322" max="11336" width="0" style="19" hidden="1" customWidth="1"/>
    <col min="11337" max="11337" width="2.28515625" style="19" bestFit="1" customWidth="1"/>
    <col min="11338" max="11338" width="1.7109375" style="19" customWidth="1"/>
    <col min="11339" max="11339" width="2.28515625" style="19" bestFit="1" customWidth="1"/>
    <col min="11340" max="11342" width="1.7109375" style="19" customWidth="1"/>
    <col min="11343" max="11343" width="12.42578125" style="19" customWidth="1"/>
    <col min="11344" max="11344" width="8" style="19" bestFit="1" customWidth="1"/>
    <col min="11345" max="11345" width="4.140625" style="19" bestFit="1" customWidth="1"/>
    <col min="11346" max="11346" width="1.7109375" style="19" bestFit="1" customWidth="1"/>
    <col min="11347" max="11347" width="4.140625" style="19" bestFit="1" customWidth="1"/>
    <col min="11348" max="11352" width="6.28515625" style="19" customWidth="1"/>
    <col min="11353" max="11373" width="1.7109375" style="19" customWidth="1"/>
    <col min="11374" max="11520" width="1.7109375" style="19"/>
    <col min="11521" max="11577" width="1.7109375" style="19" customWidth="1"/>
    <col min="11578" max="11592" width="0" style="19" hidden="1" customWidth="1"/>
    <col min="11593" max="11593" width="2.28515625" style="19" bestFit="1" customWidth="1"/>
    <col min="11594" max="11594" width="1.7109375" style="19" customWidth="1"/>
    <col min="11595" max="11595" width="2.28515625" style="19" bestFit="1" customWidth="1"/>
    <col min="11596" max="11598" width="1.7109375" style="19" customWidth="1"/>
    <col min="11599" max="11599" width="12.42578125" style="19" customWidth="1"/>
    <col min="11600" max="11600" width="8" style="19" bestFit="1" customWidth="1"/>
    <col min="11601" max="11601" width="4.140625" style="19" bestFit="1" customWidth="1"/>
    <col min="11602" max="11602" width="1.7109375" style="19" bestFit="1" customWidth="1"/>
    <col min="11603" max="11603" width="4.140625" style="19" bestFit="1" customWidth="1"/>
    <col min="11604" max="11608" width="6.28515625" style="19" customWidth="1"/>
    <col min="11609" max="11629" width="1.7109375" style="19" customWidth="1"/>
    <col min="11630" max="11776" width="1.7109375" style="19"/>
    <col min="11777" max="11833" width="1.7109375" style="19" customWidth="1"/>
    <col min="11834" max="11848" width="0" style="19" hidden="1" customWidth="1"/>
    <col min="11849" max="11849" width="2.28515625" style="19" bestFit="1" customWidth="1"/>
    <col min="11850" max="11850" width="1.7109375" style="19" customWidth="1"/>
    <col min="11851" max="11851" width="2.28515625" style="19" bestFit="1" customWidth="1"/>
    <col min="11852" max="11854" width="1.7109375" style="19" customWidth="1"/>
    <col min="11855" max="11855" width="12.42578125" style="19" customWidth="1"/>
    <col min="11856" max="11856" width="8" style="19" bestFit="1" customWidth="1"/>
    <col min="11857" max="11857" width="4.140625" style="19" bestFit="1" customWidth="1"/>
    <col min="11858" max="11858" width="1.7109375" style="19" bestFit="1" customWidth="1"/>
    <col min="11859" max="11859" width="4.140625" style="19" bestFit="1" customWidth="1"/>
    <col min="11860" max="11864" width="6.28515625" style="19" customWidth="1"/>
    <col min="11865" max="11885" width="1.7109375" style="19" customWidth="1"/>
    <col min="11886" max="12032" width="1.7109375" style="19"/>
    <col min="12033" max="12089" width="1.7109375" style="19" customWidth="1"/>
    <col min="12090" max="12104" width="0" style="19" hidden="1" customWidth="1"/>
    <col min="12105" max="12105" width="2.28515625" style="19" bestFit="1" customWidth="1"/>
    <col min="12106" max="12106" width="1.7109375" style="19" customWidth="1"/>
    <col min="12107" max="12107" width="2.28515625" style="19" bestFit="1" customWidth="1"/>
    <col min="12108" max="12110" width="1.7109375" style="19" customWidth="1"/>
    <col min="12111" max="12111" width="12.42578125" style="19" customWidth="1"/>
    <col min="12112" max="12112" width="8" style="19" bestFit="1" customWidth="1"/>
    <col min="12113" max="12113" width="4.140625" style="19" bestFit="1" customWidth="1"/>
    <col min="12114" max="12114" width="1.7109375" style="19" bestFit="1" customWidth="1"/>
    <col min="12115" max="12115" width="4.140625" style="19" bestFit="1" customWidth="1"/>
    <col min="12116" max="12120" width="6.28515625" style="19" customWidth="1"/>
    <col min="12121" max="12141" width="1.7109375" style="19" customWidth="1"/>
    <col min="12142" max="12288" width="1.7109375" style="19"/>
    <col min="12289" max="12345" width="1.7109375" style="19" customWidth="1"/>
    <col min="12346" max="12360" width="0" style="19" hidden="1" customWidth="1"/>
    <col min="12361" max="12361" width="2.28515625" style="19" bestFit="1" customWidth="1"/>
    <col min="12362" max="12362" width="1.7109375" style="19" customWidth="1"/>
    <col min="12363" max="12363" width="2.28515625" style="19" bestFit="1" customWidth="1"/>
    <col min="12364" max="12366" width="1.7109375" style="19" customWidth="1"/>
    <col min="12367" max="12367" width="12.42578125" style="19" customWidth="1"/>
    <col min="12368" max="12368" width="8" style="19" bestFit="1" customWidth="1"/>
    <col min="12369" max="12369" width="4.140625" style="19" bestFit="1" customWidth="1"/>
    <col min="12370" max="12370" width="1.7109375" style="19" bestFit="1" customWidth="1"/>
    <col min="12371" max="12371" width="4.140625" style="19" bestFit="1" customWidth="1"/>
    <col min="12372" max="12376" width="6.28515625" style="19" customWidth="1"/>
    <col min="12377" max="12397" width="1.7109375" style="19" customWidth="1"/>
    <col min="12398" max="12544" width="1.7109375" style="19"/>
    <col min="12545" max="12601" width="1.7109375" style="19" customWidth="1"/>
    <col min="12602" max="12616" width="0" style="19" hidden="1" customWidth="1"/>
    <col min="12617" max="12617" width="2.28515625" style="19" bestFit="1" customWidth="1"/>
    <col min="12618" max="12618" width="1.7109375" style="19" customWidth="1"/>
    <col min="12619" max="12619" width="2.28515625" style="19" bestFit="1" customWidth="1"/>
    <col min="12620" max="12622" width="1.7109375" style="19" customWidth="1"/>
    <col min="12623" max="12623" width="12.42578125" style="19" customWidth="1"/>
    <col min="12624" max="12624" width="8" style="19" bestFit="1" customWidth="1"/>
    <col min="12625" max="12625" width="4.140625" style="19" bestFit="1" customWidth="1"/>
    <col min="12626" max="12626" width="1.7109375" style="19" bestFit="1" customWidth="1"/>
    <col min="12627" max="12627" width="4.140625" style="19" bestFit="1" customWidth="1"/>
    <col min="12628" max="12632" width="6.28515625" style="19" customWidth="1"/>
    <col min="12633" max="12653" width="1.7109375" style="19" customWidth="1"/>
    <col min="12654" max="12800" width="1.7109375" style="19"/>
    <col min="12801" max="12857" width="1.7109375" style="19" customWidth="1"/>
    <col min="12858" max="12872" width="0" style="19" hidden="1" customWidth="1"/>
    <col min="12873" max="12873" width="2.28515625" style="19" bestFit="1" customWidth="1"/>
    <col min="12874" max="12874" width="1.7109375" style="19" customWidth="1"/>
    <col min="12875" max="12875" width="2.28515625" style="19" bestFit="1" customWidth="1"/>
    <col min="12876" max="12878" width="1.7109375" style="19" customWidth="1"/>
    <col min="12879" max="12879" width="12.42578125" style="19" customWidth="1"/>
    <col min="12880" max="12880" width="8" style="19" bestFit="1" customWidth="1"/>
    <col min="12881" max="12881" width="4.140625" style="19" bestFit="1" customWidth="1"/>
    <col min="12882" max="12882" width="1.7109375" style="19" bestFit="1" customWidth="1"/>
    <col min="12883" max="12883" width="4.140625" style="19" bestFit="1" customWidth="1"/>
    <col min="12884" max="12888" width="6.28515625" style="19" customWidth="1"/>
    <col min="12889" max="12909" width="1.7109375" style="19" customWidth="1"/>
    <col min="12910" max="13056" width="1.7109375" style="19"/>
    <col min="13057" max="13113" width="1.7109375" style="19" customWidth="1"/>
    <col min="13114" max="13128" width="0" style="19" hidden="1" customWidth="1"/>
    <col min="13129" max="13129" width="2.28515625" style="19" bestFit="1" customWidth="1"/>
    <col min="13130" max="13130" width="1.7109375" style="19" customWidth="1"/>
    <col min="13131" max="13131" width="2.28515625" style="19" bestFit="1" customWidth="1"/>
    <col min="13132" max="13134" width="1.7109375" style="19" customWidth="1"/>
    <col min="13135" max="13135" width="12.42578125" style="19" customWidth="1"/>
    <col min="13136" max="13136" width="8" style="19" bestFit="1" customWidth="1"/>
    <col min="13137" max="13137" width="4.140625" style="19" bestFit="1" customWidth="1"/>
    <col min="13138" max="13138" width="1.7109375" style="19" bestFit="1" customWidth="1"/>
    <col min="13139" max="13139" width="4.140625" style="19" bestFit="1" customWidth="1"/>
    <col min="13140" max="13144" width="6.28515625" style="19" customWidth="1"/>
    <col min="13145" max="13165" width="1.7109375" style="19" customWidth="1"/>
    <col min="13166" max="13312" width="1.7109375" style="19"/>
    <col min="13313" max="13369" width="1.7109375" style="19" customWidth="1"/>
    <col min="13370" max="13384" width="0" style="19" hidden="1" customWidth="1"/>
    <col min="13385" max="13385" width="2.28515625" style="19" bestFit="1" customWidth="1"/>
    <col min="13386" max="13386" width="1.7109375" style="19" customWidth="1"/>
    <col min="13387" max="13387" width="2.28515625" style="19" bestFit="1" customWidth="1"/>
    <col min="13388" max="13390" width="1.7109375" style="19" customWidth="1"/>
    <col min="13391" max="13391" width="12.42578125" style="19" customWidth="1"/>
    <col min="13392" max="13392" width="8" style="19" bestFit="1" customWidth="1"/>
    <col min="13393" max="13393" width="4.140625" style="19" bestFit="1" customWidth="1"/>
    <col min="13394" max="13394" width="1.7109375" style="19" bestFit="1" customWidth="1"/>
    <col min="13395" max="13395" width="4.140625" style="19" bestFit="1" customWidth="1"/>
    <col min="13396" max="13400" width="6.28515625" style="19" customWidth="1"/>
    <col min="13401" max="13421" width="1.7109375" style="19" customWidth="1"/>
    <col min="13422" max="13568" width="1.7109375" style="19"/>
    <col min="13569" max="13625" width="1.7109375" style="19" customWidth="1"/>
    <col min="13626" max="13640" width="0" style="19" hidden="1" customWidth="1"/>
    <col min="13641" max="13641" width="2.28515625" style="19" bestFit="1" customWidth="1"/>
    <col min="13642" max="13642" width="1.7109375" style="19" customWidth="1"/>
    <col min="13643" max="13643" width="2.28515625" style="19" bestFit="1" customWidth="1"/>
    <col min="13644" max="13646" width="1.7109375" style="19" customWidth="1"/>
    <col min="13647" max="13647" width="12.42578125" style="19" customWidth="1"/>
    <col min="13648" max="13648" width="8" style="19" bestFit="1" customWidth="1"/>
    <col min="13649" max="13649" width="4.140625" style="19" bestFit="1" customWidth="1"/>
    <col min="13650" max="13650" width="1.7109375" style="19" bestFit="1" customWidth="1"/>
    <col min="13651" max="13651" width="4.140625" style="19" bestFit="1" customWidth="1"/>
    <col min="13652" max="13656" width="6.28515625" style="19" customWidth="1"/>
    <col min="13657" max="13677" width="1.7109375" style="19" customWidth="1"/>
    <col min="13678" max="13824" width="1.7109375" style="19"/>
    <col min="13825" max="13881" width="1.7109375" style="19" customWidth="1"/>
    <col min="13882" max="13896" width="0" style="19" hidden="1" customWidth="1"/>
    <col min="13897" max="13897" width="2.28515625" style="19" bestFit="1" customWidth="1"/>
    <col min="13898" max="13898" width="1.7109375" style="19" customWidth="1"/>
    <col min="13899" max="13899" width="2.28515625" style="19" bestFit="1" customWidth="1"/>
    <col min="13900" max="13902" width="1.7109375" style="19" customWidth="1"/>
    <col min="13903" max="13903" width="12.42578125" style="19" customWidth="1"/>
    <col min="13904" max="13904" width="8" style="19" bestFit="1" customWidth="1"/>
    <col min="13905" max="13905" width="4.140625" style="19" bestFit="1" customWidth="1"/>
    <col min="13906" max="13906" width="1.7109375" style="19" bestFit="1" customWidth="1"/>
    <col min="13907" max="13907" width="4.140625" style="19" bestFit="1" customWidth="1"/>
    <col min="13908" max="13912" width="6.28515625" style="19" customWidth="1"/>
    <col min="13913" max="13933" width="1.7109375" style="19" customWidth="1"/>
    <col min="13934" max="14080" width="1.7109375" style="19"/>
    <col min="14081" max="14137" width="1.7109375" style="19" customWidth="1"/>
    <col min="14138" max="14152" width="0" style="19" hidden="1" customWidth="1"/>
    <col min="14153" max="14153" width="2.28515625" style="19" bestFit="1" customWidth="1"/>
    <col min="14154" max="14154" width="1.7109375" style="19" customWidth="1"/>
    <col min="14155" max="14155" width="2.28515625" style="19" bestFit="1" customWidth="1"/>
    <col min="14156" max="14158" width="1.7109375" style="19" customWidth="1"/>
    <col min="14159" max="14159" width="12.42578125" style="19" customWidth="1"/>
    <col min="14160" max="14160" width="8" style="19" bestFit="1" customWidth="1"/>
    <col min="14161" max="14161" width="4.140625" style="19" bestFit="1" customWidth="1"/>
    <col min="14162" max="14162" width="1.7109375" style="19" bestFit="1" customWidth="1"/>
    <col min="14163" max="14163" width="4.140625" style="19" bestFit="1" customWidth="1"/>
    <col min="14164" max="14168" width="6.28515625" style="19" customWidth="1"/>
    <col min="14169" max="14189" width="1.7109375" style="19" customWidth="1"/>
    <col min="14190" max="14336" width="1.7109375" style="19"/>
    <col min="14337" max="14393" width="1.7109375" style="19" customWidth="1"/>
    <col min="14394" max="14408" width="0" style="19" hidden="1" customWidth="1"/>
    <col min="14409" max="14409" width="2.28515625" style="19" bestFit="1" customWidth="1"/>
    <col min="14410" max="14410" width="1.7109375" style="19" customWidth="1"/>
    <col min="14411" max="14411" width="2.28515625" style="19" bestFit="1" customWidth="1"/>
    <col min="14412" max="14414" width="1.7109375" style="19" customWidth="1"/>
    <col min="14415" max="14415" width="12.42578125" style="19" customWidth="1"/>
    <col min="14416" max="14416" width="8" style="19" bestFit="1" customWidth="1"/>
    <col min="14417" max="14417" width="4.140625" style="19" bestFit="1" customWidth="1"/>
    <col min="14418" max="14418" width="1.7109375" style="19" bestFit="1" customWidth="1"/>
    <col min="14419" max="14419" width="4.140625" style="19" bestFit="1" customWidth="1"/>
    <col min="14420" max="14424" width="6.28515625" style="19" customWidth="1"/>
    <col min="14425" max="14445" width="1.7109375" style="19" customWidth="1"/>
    <col min="14446" max="14592" width="1.7109375" style="19"/>
    <col min="14593" max="14649" width="1.7109375" style="19" customWidth="1"/>
    <col min="14650" max="14664" width="0" style="19" hidden="1" customWidth="1"/>
    <col min="14665" max="14665" width="2.28515625" style="19" bestFit="1" customWidth="1"/>
    <col min="14666" max="14666" width="1.7109375" style="19" customWidth="1"/>
    <col min="14667" max="14667" width="2.28515625" style="19" bestFit="1" customWidth="1"/>
    <col min="14668" max="14670" width="1.7109375" style="19" customWidth="1"/>
    <col min="14671" max="14671" width="12.42578125" style="19" customWidth="1"/>
    <col min="14672" max="14672" width="8" style="19" bestFit="1" customWidth="1"/>
    <col min="14673" max="14673" width="4.140625" style="19" bestFit="1" customWidth="1"/>
    <col min="14674" max="14674" width="1.7109375" style="19" bestFit="1" customWidth="1"/>
    <col min="14675" max="14675" width="4.140625" style="19" bestFit="1" customWidth="1"/>
    <col min="14676" max="14680" width="6.28515625" style="19" customWidth="1"/>
    <col min="14681" max="14701" width="1.7109375" style="19" customWidth="1"/>
    <col min="14702" max="14848" width="1.7109375" style="19"/>
    <col min="14849" max="14905" width="1.7109375" style="19" customWidth="1"/>
    <col min="14906" max="14920" width="0" style="19" hidden="1" customWidth="1"/>
    <col min="14921" max="14921" width="2.28515625" style="19" bestFit="1" customWidth="1"/>
    <col min="14922" max="14922" width="1.7109375" style="19" customWidth="1"/>
    <col min="14923" max="14923" width="2.28515625" style="19" bestFit="1" customWidth="1"/>
    <col min="14924" max="14926" width="1.7109375" style="19" customWidth="1"/>
    <col min="14927" max="14927" width="12.42578125" style="19" customWidth="1"/>
    <col min="14928" max="14928" width="8" style="19" bestFit="1" customWidth="1"/>
    <col min="14929" max="14929" width="4.140625" style="19" bestFit="1" customWidth="1"/>
    <col min="14930" max="14930" width="1.7109375" style="19" bestFit="1" customWidth="1"/>
    <col min="14931" max="14931" width="4.140625" style="19" bestFit="1" customWidth="1"/>
    <col min="14932" max="14936" width="6.28515625" style="19" customWidth="1"/>
    <col min="14937" max="14957" width="1.7109375" style="19" customWidth="1"/>
    <col min="14958" max="15104" width="1.7109375" style="19"/>
    <col min="15105" max="15161" width="1.7109375" style="19" customWidth="1"/>
    <col min="15162" max="15176" width="0" style="19" hidden="1" customWidth="1"/>
    <col min="15177" max="15177" width="2.28515625" style="19" bestFit="1" customWidth="1"/>
    <col min="15178" max="15178" width="1.7109375" style="19" customWidth="1"/>
    <col min="15179" max="15179" width="2.28515625" style="19" bestFit="1" customWidth="1"/>
    <col min="15180" max="15182" width="1.7109375" style="19" customWidth="1"/>
    <col min="15183" max="15183" width="12.42578125" style="19" customWidth="1"/>
    <col min="15184" max="15184" width="8" style="19" bestFit="1" customWidth="1"/>
    <col min="15185" max="15185" width="4.140625" style="19" bestFit="1" customWidth="1"/>
    <col min="15186" max="15186" width="1.7109375" style="19" bestFit="1" customWidth="1"/>
    <col min="15187" max="15187" width="4.140625" style="19" bestFit="1" customWidth="1"/>
    <col min="15188" max="15192" width="6.28515625" style="19" customWidth="1"/>
    <col min="15193" max="15213" width="1.7109375" style="19" customWidth="1"/>
    <col min="15214" max="15360" width="1.7109375" style="19"/>
    <col min="15361" max="15417" width="1.7109375" style="19" customWidth="1"/>
    <col min="15418" max="15432" width="0" style="19" hidden="1" customWidth="1"/>
    <col min="15433" max="15433" width="2.28515625" style="19" bestFit="1" customWidth="1"/>
    <col min="15434" max="15434" width="1.7109375" style="19" customWidth="1"/>
    <col min="15435" max="15435" width="2.28515625" style="19" bestFit="1" customWidth="1"/>
    <col min="15436" max="15438" width="1.7109375" style="19" customWidth="1"/>
    <col min="15439" max="15439" width="12.42578125" style="19" customWidth="1"/>
    <col min="15440" max="15440" width="8" style="19" bestFit="1" customWidth="1"/>
    <col min="15441" max="15441" width="4.140625" style="19" bestFit="1" customWidth="1"/>
    <col min="15442" max="15442" width="1.7109375" style="19" bestFit="1" customWidth="1"/>
    <col min="15443" max="15443" width="4.140625" style="19" bestFit="1" customWidth="1"/>
    <col min="15444" max="15448" width="6.28515625" style="19" customWidth="1"/>
    <col min="15449" max="15469" width="1.7109375" style="19" customWidth="1"/>
    <col min="15470" max="15616" width="1.7109375" style="19"/>
    <col min="15617" max="15673" width="1.7109375" style="19" customWidth="1"/>
    <col min="15674" max="15688" width="0" style="19" hidden="1" customWidth="1"/>
    <col min="15689" max="15689" width="2.28515625" style="19" bestFit="1" customWidth="1"/>
    <col min="15690" max="15690" width="1.7109375" style="19" customWidth="1"/>
    <col min="15691" max="15691" width="2.28515625" style="19" bestFit="1" customWidth="1"/>
    <col min="15692" max="15694" width="1.7109375" style="19" customWidth="1"/>
    <col min="15695" max="15695" width="12.42578125" style="19" customWidth="1"/>
    <col min="15696" max="15696" width="8" style="19" bestFit="1" customWidth="1"/>
    <col min="15697" max="15697" width="4.140625" style="19" bestFit="1" customWidth="1"/>
    <col min="15698" max="15698" width="1.7109375" style="19" bestFit="1" customWidth="1"/>
    <col min="15699" max="15699" width="4.140625" style="19" bestFit="1" customWidth="1"/>
    <col min="15700" max="15704" width="6.28515625" style="19" customWidth="1"/>
    <col min="15705" max="15725" width="1.7109375" style="19" customWidth="1"/>
    <col min="15726" max="15872" width="1.7109375" style="19"/>
    <col min="15873" max="15929" width="1.7109375" style="19" customWidth="1"/>
    <col min="15930" max="15944" width="0" style="19" hidden="1" customWidth="1"/>
    <col min="15945" max="15945" width="2.28515625" style="19" bestFit="1" customWidth="1"/>
    <col min="15946" max="15946" width="1.7109375" style="19" customWidth="1"/>
    <col min="15947" max="15947" width="2.28515625" style="19" bestFit="1" customWidth="1"/>
    <col min="15948" max="15950" width="1.7109375" style="19" customWidth="1"/>
    <col min="15951" max="15951" width="12.42578125" style="19" customWidth="1"/>
    <col min="15952" max="15952" width="8" style="19" bestFit="1" customWidth="1"/>
    <col min="15953" max="15953" width="4.140625" style="19" bestFit="1" customWidth="1"/>
    <col min="15954" max="15954" width="1.7109375" style="19" bestFit="1" customWidth="1"/>
    <col min="15955" max="15955" width="4.140625" style="19" bestFit="1" customWidth="1"/>
    <col min="15956" max="15960" width="6.28515625" style="19" customWidth="1"/>
    <col min="15961" max="15981" width="1.7109375" style="19" customWidth="1"/>
    <col min="15982" max="16128" width="1.7109375" style="19"/>
    <col min="16129" max="16185" width="1.7109375" style="19" customWidth="1"/>
    <col min="16186" max="16200" width="0" style="19" hidden="1" customWidth="1"/>
    <col min="16201" max="16201" width="2.28515625" style="19" bestFit="1" customWidth="1"/>
    <col min="16202" max="16202" width="1.7109375" style="19" customWidth="1"/>
    <col min="16203" max="16203" width="2.28515625" style="19" bestFit="1" customWidth="1"/>
    <col min="16204" max="16206" width="1.7109375" style="19" customWidth="1"/>
    <col min="16207" max="16207" width="12.42578125" style="19" customWidth="1"/>
    <col min="16208" max="16208" width="8" style="19" bestFit="1" customWidth="1"/>
    <col min="16209" max="16209" width="4.140625" style="19" bestFit="1" customWidth="1"/>
    <col min="16210" max="16210" width="1.7109375" style="19" bestFit="1" customWidth="1"/>
    <col min="16211" max="16211" width="4.140625" style="19" bestFit="1" customWidth="1"/>
    <col min="16212" max="16216" width="6.28515625" style="19" customWidth="1"/>
    <col min="16217" max="16237" width="1.7109375" style="19" customWidth="1"/>
    <col min="16238" max="16384" width="1.7109375" style="19"/>
  </cols>
  <sheetData>
    <row r="1" spans="1:116" ht="7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116" ht="33" customHeight="1" x14ac:dyDescent="0.25">
      <c r="A2" s="463" t="s">
        <v>27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</row>
    <row r="3" spans="1:116" s="78" customFormat="1" ht="27" customHeight="1" x14ac:dyDescent="0.5">
      <c r="A3" s="464" t="s">
        <v>84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80"/>
      <c r="BV3" s="81"/>
      <c r="BW3" s="81"/>
      <c r="BX3" s="81"/>
      <c r="BY3" s="81"/>
      <c r="BZ3" s="81"/>
      <c r="CA3" s="80"/>
      <c r="CB3" s="80"/>
      <c r="CC3" s="82"/>
      <c r="CD3" s="82"/>
      <c r="CE3" s="82"/>
      <c r="CF3" s="82"/>
      <c r="CG3" s="82"/>
      <c r="CH3" s="82"/>
      <c r="CI3" s="83"/>
      <c r="CJ3" s="83"/>
      <c r="CK3" s="83"/>
      <c r="CL3" s="83"/>
    </row>
    <row r="4" spans="1:116" s="84" customFormat="1" ht="15.75" x14ac:dyDescent="0.2">
      <c r="A4" s="460" t="s">
        <v>85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6"/>
      <c r="BV4" s="87"/>
      <c r="BW4" s="87"/>
      <c r="BX4" s="87"/>
      <c r="BY4" s="87"/>
      <c r="BZ4" s="87"/>
      <c r="CA4" s="86"/>
      <c r="CB4" s="86"/>
      <c r="CC4" s="88"/>
      <c r="CD4" s="88"/>
      <c r="CE4" s="88"/>
      <c r="CF4" s="88"/>
      <c r="CG4" s="88"/>
      <c r="CH4" s="88"/>
      <c r="CI4" s="89"/>
      <c r="CJ4" s="89"/>
      <c r="CK4" s="89"/>
      <c r="CL4" s="89"/>
    </row>
    <row r="5" spans="1:116" s="84" customFormat="1" ht="6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6"/>
      <c r="BV5" s="87"/>
      <c r="BW5" s="87"/>
      <c r="BX5" s="87"/>
      <c r="BY5" s="87"/>
      <c r="BZ5" s="87"/>
      <c r="CA5" s="86"/>
      <c r="CB5" s="86"/>
      <c r="CC5" s="88"/>
      <c r="CD5" s="88"/>
      <c r="CE5" s="88"/>
      <c r="CF5" s="88"/>
      <c r="CG5" s="88"/>
      <c r="CH5" s="88"/>
      <c r="CI5" s="89"/>
      <c r="CJ5" s="89"/>
      <c r="CK5" s="89"/>
      <c r="CL5" s="89"/>
    </row>
    <row r="6" spans="1:116" s="84" customFormat="1" ht="15.75" x14ac:dyDescent="0.25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7" t="s">
        <v>28</v>
      </c>
      <c r="M6" s="461" t="s">
        <v>89</v>
      </c>
      <c r="N6" s="461"/>
      <c r="O6" s="461"/>
      <c r="P6" s="461"/>
      <c r="Q6" s="461"/>
      <c r="R6" s="461"/>
      <c r="S6" s="461"/>
      <c r="T6" s="461"/>
      <c r="U6" s="176" t="s">
        <v>29</v>
      </c>
      <c r="V6" s="176"/>
      <c r="W6" s="176"/>
      <c r="X6" s="176"/>
      <c r="Y6" s="462">
        <v>41797</v>
      </c>
      <c r="Z6" s="462"/>
      <c r="AA6" s="462"/>
      <c r="AB6" s="462"/>
      <c r="AC6" s="462"/>
      <c r="AD6" s="462"/>
      <c r="AE6" s="462"/>
      <c r="AF6" s="462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24"/>
      <c r="BE6" s="85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7"/>
      <c r="BW6" s="87"/>
      <c r="BX6" s="86"/>
      <c r="BY6" s="86"/>
      <c r="BZ6" s="86"/>
      <c r="CA6" s="86"/>
      <c r="CB6" s="86"/>
      <c r="CC6" s="88"/>
      <c r="CD6" s="88"/>
      <c r="CE6" s="88"/>
      <c r="CF6" s="88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</row>
    <row r="7" spans="1:116" s="84" customFormat="1" ht="6" customHeight="1" x14ac:dyDescent="0.2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6"/>
      <c r="BV7" s="87"/>
      <c r="BW7" s="87"/>
      <c r="BX7" s="87"/>
      <c r="BY7" s="87"/>
      <c r="BZ7" s="87"/>
      <c r="CA7" s="86"/>
      <c r="CB7" s="86"/>
      <c r="CC7" s="88"/>
      <c r="CD7" s="88"/>
      <c r="CE7" s="88"/>
      <c r="CF7" s="88"/>
      <c r="CG7" s="88"/>
      <c r="CH7" s="88"/>
      <c r="CI7" s="89"/>
      <c r="CJ7" s="89"/>
      <c r="CK7" s="89"/>
      <c r="CL7" s="89"/>
    </row>
    <row r="8" spans="1:116" s="84" customFormat="1" ht="15.75" x14ac:dyDescent="0.25">
      <c r="A8" s="176"/>
      <c r="B8" s="461" t="s">
        <v>87</v>
      </c>
      <c r="C8" s="461"/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  <c r="Z8" s="461"/>
      <c r="AA8" s="461"/>
      <c r="AB8" s="461"/>
      <c r="AC8" s="461"/>
      <c r="AD8" s="461"/>
      <c r="AE8" s="461"/>
      <c r="AF8" s="461"/>
      <c r="AG8" s="461"/>
      <c r="AH8" s="461"/>
      <c r="AI8" s="461"/>
      <c r="AJ8" s="461"/>
      <c r="AK8" s="461"/>
      <c r="AL8" s="461"/>
      <c r="AM8" s="461"/>
      <c r="AN8" s="176"/>
      <c r="AO8" s="176"/>
      <c r="AP8" s="176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6"/>
      <c r="BV8" s="87"/>
      <c r="BW8" s="87"/>
      <c r="BX8" s="87"/>
      <c r="BY8" s="87"/>
      <c r="BZ8" s="87"/>
      <c r="CA8" s="86"/>
      <c r="CB8" s="86"/>
      <c r="CC8" s="88"/>
      <c r="CD8" s="88"/>
      <c r="CE8" s="88"/>
      <c r="CF8" s="88"/>
      <c r="CG8" s="88"/>
      <c r="CH8" s="88"/>
      <c r="CI8" s="89"/>
      <c r="CJ8" s="89"/>
      <c r="CK8" s="89"/>
      <c r="CL8" s="89"/>
    </row>
    <row r="9" spans="1:116" s="84" customFormat="1" ht="6" customHeight="1" x14ac:dyDescent="0.2">
      <c r="A9" s="176"/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176"/>
      <c r="AO9" s="176"/>
      <c r="AP9" s="176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6"/>
      <c r="BV9" s="87"/>
      <c r="BW9" s="87"/>
      <c r="BX9" s="87"/>
      <c r="BY9" s="87"/>
      <c r="BZ9" s="87"/>
      <c r="CA9" s="86"/>
      <c r="CB9" s="86"/>
      <c r="CC9" s="88"/>
      <c r="CD9" s="88"/>
      <c r="CE9" s="88"/>
      <c r="CF9" s="88"/>
      <c r="CG9" s="88"/>
      <c r="CH9" s="88"/>
      <c r="CI9" s="89"/>
      <c r="CJ9" s="89"/>
      <c r="CK9" s="89"/>
      <c r="CL9" s="89"/>
    </row>
    <row r="10" spans="1:116" s="84" customFormat="1" ht="15.75" x14ac:dyDescent="0.25">
      <c r="G10" s="90" t="s">
        <v>30</v>
      </c>
      <c r="H10" s="373">
        <v>0.51388888888888895</v>
      </c>
      <c r="I10" s="373"/>
      <c r="J10" s="373"/>
      <c r="K10" s="373"/>
      <c r="L10" s="373"/>
      <c r="M10" s="24" t="s">
        <v>31</v>
      </c>
      <c r="T10" s="90" t="s">
        <v>32</v>
      </c>
      <c r="U10" s="374"/>
      <c r="V10" s="374"/>
      <c r="W10" s="91"/>
      <c r="X10" s="375">
        <v>1.1111111111111112E-2</v>
      </c>
      <c r="Y10" s="375"/>
      <c r="Z10" s="375"/>
      <c r="AA10" s="375"/>
      <c r="AB10" s="375"/>
      <c r="AC10" s="24" t="s">
        <v>33</v>
      </c>
      <c r="AK10" s="90" t="s">
        <v>34</v>
      </c>
      <c r="AL10" s="375">
        <v>2.0833333333333333E-3</v>
      </c>
      <c r="AM10" s="375"/>
      <c r="AN10" s="375"/>
      <c r="AO10" s="375"/>
      <c r="AP10" s="375"/>
      <c r="AQ10" s="24" t="s">
        <v>33</v>
      </c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6"/>
      <c r="BV10" s="87"/>
      <c r="BW10" s="87"/>
      <c r="BX10" s="87"/>
      <c r="BY10" s="87"/>
      <c r="BZ10" s="87"/>
      <c r="CA10" s="86"/>
      <c r="CB10" s="86"/>
      <c r="CC10" s="88"/>
      <c r="CD10" s="88"/>
      <c r="CE10" s="88"/>
      <c r="CF10" s="88"/>
      <c r="CG10" s="88"/>
      <c r="CH10" s="88"/>
      <c r="CI10" s="89"/>
      <c r="CJ10" s="89"/>
      <c r="CK10" s="89"/>
      <c r="CL10" s="89"/>
    </row>
    <row r="11" spans="1:116" ht="9" customHeight="1" x14ac:dyDescent="0.2"/>
    <row r="12" spans="1:116" ht="6" customHeight="1" x14ac:dyDescent="0.2"/>
    <row r="13" spans="1:116" x14ac:dyDescent="0.2">
      <c r="B13" s="92" t="s">
        <v>35</v>
      </c>
    </row>
    <row r="14" spans="1:116" ht="6" customHeight="1" thickBot="1" x14ac:dyDescent="0.25"/>
    <row r="15" spans="1:116" ht="16.5" thickBot="1" x14ac:dyDescent="0.3">
      <c r="B15" s="457" t="s">
        <v>44</v>
      </c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9"/>
      <c r="AE15" s="457" t="s">
        <v>45</v>
      </c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9"/>
    </row>
    <row r="16" spans="1:116" ht="15" x14ac:dyDescent="0.2">
      <c r="B16" s="187"/>
      <c r="C16" s="188"/>
      <c r="D16" s="454" t="s">
        <v>102</v>
      </c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5"/>
      <c r="Z16" s="456"/>
      <c r="AE16" s="187"/>
      <c r="AF16" s="188"/>
      <c r="AG16" s="454" t="s">
        <v>103</v>
      </c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4"/>
      <c r="AS16" s="454"/>
      <c r="AT16" s="454"/>
      <c r="AU16" s="454"/>
      <c r="AV16" s="454"/>
      <c r="AW16" s="454"/>
      <c r="AX16" s="454"/>
      <c r="AY16" s="454"/>
      <c r="AZ16" s="454"/>
      <c r="BA16" s="454"/>
      <c r="BB16" s="455"/>
      <c r="BC16" s="456"/>
    </row>
    <row r="17" spans="2:109" ht="15" x14ac:dyDescent="0.2">
      <c r="B17" s="187"/>
      <c r="C17" s="188"/>
      <c r="D17" s="454" t="s">
        <v>109</v>
      </c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5"/>
      <c r="Z17" s="456"/>
      <c r="AE17" s="187"/>
      <c r="AF17" s="188"/>
      <c r="AG17" s="454" t="s">
        <v>110</v>
      </c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5"/>
      <c r="BC17" s="456"/>
    </row>
    <row r="18" spans="2:109" ht="15.75" thickBot="1" x14ac:dyDescent="0.25">
      <c r="B18" s="198"/>
      <c r="C18" s="199"/>
      <c r="D18" s="451" t="s">
        <v>91</v>
      </c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2"/>
      <c r="Z18" s="453"/>
      <c r="AE18" s="198"/>
      <c r="AF18" s="199"/>
      <c r="AG18" s="451" t="s">
        <v>97</v>
      </c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2"/>
      <c r="BC18" s="453"/>
    </row>
    <row r="19" spans="2:109" ht="6" customHeight="1" thickBot="1" x14ac:dyDescent="0.25"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77"/>
      <c r="BV19" s="77"/>
      <c r="BW19" s="77"/>
      <c r="BX19" s="77"/>
      <c r="BY19" s="77"/>
      <c r="BZ19" s="77"/>
      <c r="CA19" s="76"/>
      <c r="CB19" s="76"/>
    </row>
    <row r="20" spans="2:109" ht="16.5" thickBot="1" x14ac:dyDescent="0.3">
      <c r="B20" s="457" t="s">
        <v>46</v>
      </c>
      <c r="C20" s="458"/>
      <c r="D20" s="458"/>
      <c r="E20" s="458"/>
      <c r="F20" s="458"/>
      <c r="G20" s="458"/>
      <c r="H20" s="458"/>
      <c r="I20" s="458"/>
      <c r="J20" s="458"/>
      <c r="K20" s="458"/>
      <c r="L20" s="458"/>
      <c r="M20" s="458"/>
      <c r="N20" s="458"/>
      <c r="O20" s="458"/>
      <c r="P20" s="458"/>
      <c r="Q20" s="458"/>
      <c r="R20" s="458"/>
      <c r="S20" s="458"/>
      <c r="T20" s="458"/>
      <c r="U20" s="458"/>
      <c r="V20" s="458"/>
      <c r="W20" s="458"/>
      <c r="X20" s="458"/>
      <c r="Y20" s="458"/>
      <c r="Z20" s="459"/>
      <c r="AE20" s="457" t="s">
        <v>47</v>
      </c>
      <c r="AF20" s="458"/>
      <c r="AG20" s="458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58"/>
      <c r="AV20" s="458"/>
      <c r="AW20" s="458"/>
      <c r="AX20" s="458"/>
      <c r="AY20" s="458"/>
      <c r="AZ20" s="458"/>
      <c r="BA20" s="458"/>
      <c r="BB20" s="458"/>
      <c r="BC20" s="459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77"/>
      <c r="BV20" s="77"/>
      <c r="BW20" s="77"/>
      <c r="BX20" s="77"/>
      <c r="BY20" s="77"/>
      <c r="BZ20" s="77"/>
      <c r="CA20" s="76"/>
      <c r="CB20" s="76"/>
    </row>
    <row r="21" spans="2:109" ht="15" x14ac:dyDescent="0.2">
      <c r="B21" s="187"/>
      <c r="C21" s="188"/>
      <c r="D21" s="454" t="s">
        <v>99</v>
      </c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5"/>
      <c r="Z21" s="456"/>
      <c r="AE21" s="187"/>
      <c r="AF21" s="188"/>
      <c r="AG21" s="454" t="s">
        <v>111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5"/>
      <c r="BC21" s="456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77"/>
      <c r="BV21" s="77"/>
      <c r="BW21" s="77"/>
      <c r="BX21" s="77"/>
      <c r="BY21" s="77"/>
      <c r="BZ21" s="77"/>
      <c r="CA21" s="76"/>
      <c r="CB21" s="76"/>
    </row>
    <row r="22" spans="2:109" ht="15" x14ac:dyDescent="0.2">
      <c r="B22" s="187"/>
      <c r="C22" s="188"/>
      <c r="D22" s="454" t="s">
        <v>90</v>
      </c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5"/>
      <c r="Z22" s="456"/>
      <c r="AE22" s="187"/>
      <c r="AF22" s="188"/>
      <c r="AG22" s="454" t="s">
        <v>92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5"/>
      <c r="BC22" s="456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77"/>
      <c r="BV22" s="77"/>
      <c r="BW22" s="77"/>
      <c r="BX22" s="77"/>
      <c r="BY22" s="77"/>
      <c r="BZ22" s="77"/>
      <c r="CA22" s="76"/>
      <c r="CB22" s="76"/>
    </row>
    <row r="23" spans="2:109" ht="15.75" thickBot="1" x14ac:dyDescent="0.25">
      <c r="B23" s="198"/>
      <c r="C23" s="199"/>
      <c r="D23" s="451" t="s">
        <v>94</v>
      </c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2"/>
      <c r="Z23" s="453"/>
      <c r="AE23" s="198"/>
      <c r="AF23" s="199"/>
      <c r="AG23" s="451" t="s">
        <v>112</v>
      </c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2"/>
      <c r="BC23" s="453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77"/>
      <c r="BV23" s="77"/>
      <c r="BW23" s="77"/>
      <c r="BX23" s="77"/>
      <c r="BY23" s="77"/>
      <c r="BZ23" s="77"/>
      <c r="CA23" s="76"/>
      <c r="CB23" s="76"/>
    </row>
    <row r="25" spans="2:109" x14ac:dyDescent="0.2">
      <c r="B25" s="92" t="s">
        <v>36</v>
      </c>
      <c r="N25" s="93"/>
    </row>
    <row r="26" spans="2:109" ht="6" customHeight="1" thickBot="1" x14ac:dyDescent="0.25"/>
    <row r="27" spans="2:109" s="34" customFormat="1" ht="16.5" customHeight="1" thickBot="1" x14ac:dyDescent="0.25">
      <c r="B27" s="191" t="s">
        <v>6</v>
      </c>
      <c r="C27" s="192"/>
      <c r="D27" s="193" t="s">
        <v>7</v>
      </c>
      <c r="E27" s="194"/>
      <c r="F27" s="195"/>
      <c r="G27" s="193" t="s">
        <v>37</v>
      </c>
      <c r="H27" s="194"/>
      <c r="I27" s="195"/>
      <c r="J27" s="193" t="s">
        <v>8</v>
      </c>
      <c r="K27" s="194"/>
      <c r="L27" s="194"/>
      <c r="M27" s="194"/>
      <c r="N27" s="195"/>
      <c r="O27" s="193" t="s">
        <v>9</v>
      </c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5"/>
      <c r="AW27" s="193" t="s">
        <v>10</v>
      </c>
      <c r="AX27" s="194"/>
      <c r="AY27" s="194"/>
      <c r="AZ27" s="194"/>
      <c r="BA27" s="195"/>
      <c r="BB27" s="449"/>
      <c r="BC27" s="450"/>
      <c r="BD27" s="28"/>
      <c r="BE27" s="28"/>
      <c r="BF27" s="94"/>
      <c r="BG27" s="95"/>
      <c r="BH27" s="95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7"/>
      <c r="BV27" s="98"/>
      <c r="BW27" s="98"/>
      <c r="BX27" s="98"/>
      <c r="BY27" s="98"/>
      <c r="BZ27" s="98"/>
      <c r="CA27" s="97"/>
      <c r="CB27" s="97"/>
      <c r="CC27" s="99"/>
      <c r="CD27" s="99"/>
      <c r="CE27" s="99"/>
      <c r="CF27" s="99"/>
      <c r="CG27" s="99"/>
      <c r="CH27" s="99"/>
      <c r="CI27" s="100"/>
      <c r="CJ27" s="100"/>
      <c r="CK27" s="100"/>
      <c r="CL27" s="100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</row>
    <row r="28" spans="2:109" s="65" customFormat="1" ht="15.95" customHeight="1" x14ac:dyDescent="0.25">
      <c r="B28" s="438">
        <v>1</v>
      </c>
      <c r="C28" s="439"/>
      <c r="D28" s="440">
        <v>1</v>
      </c>
      <c r="E28" s="440"/>
      <c r="F28" s="440"/>
      <c r="G28" s="440">
        <v>5</v>
      </c>
      <c r="H28" s="440"/>
      <c r="I28" s="440"/>
      <c r="J28" s="441">
        <v>0.51388888888888895</v>
      </c>
      <c r="K28" s="441"/>
      <c r="L28" s="441"/>
      <c r="M28" s="441"/>
      <c r="N28" s="442"/>
      <c r="O28" s="443" t="str">
        <f>D16</f>
        <v>VFL Bochum</v>
      </c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101" t="s">
        <v>12</v>
      </c>
      <c r="AF28" s="385" t="str">
        <f>D17</f>
        <v>Bayer Leverkusen</v>
      </c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444"/>
      <c r="AW28" s="445">
        <v>2</v>
      </c>
      <c r="AX28" s="446"/>
      <c r="AY28" s="101" t="s">
        <v>13</v>
      </c>
      <c r="AZ28" s="446">
        <v>1</v>
      </c>
      <c r="BA28" s="447"/>
      <c r="BB28" s="445"/>
      <c r="BC28" s="448"/>
      <c r="BE28" s="96"/>
      <c r="BF28" s="102"/>
      <c r="BG28" s="102"/>
      <c r="BH28" s="102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103">
        <f t="shared" ref="BU28:BU39" si="0">IF(ISBLANK(AZ28),"0",IF(AW28&gt;AZ28,3,IF(AW28=AZ28,1,0)))</f>
        <v>3</v>
      </c>
      <c r="BV28" s="104" t="s">
        <v>13</v>
      </c>
      <c r="BW28" s="103">
        <f t="shared" ref="BW28:BW39" si="1">IF(ISBLANK(AZ28),"0",IF(AZ28&gt;AW28,3,IF(AZ28=AW28,1,0)))</f>
        <v>0</v>
      </c>
      <c r="BX28" s="98"/>
      <c r="BY28" s="98"/>
      <c r="BZ28" s="98"/>
      <c r="CA28" s="97" t="str">
        <f>$D$16</f>
        <v>VFL Bochum</v>
      </c>
      <c r="CB28" s="103">
        <f>SUM($BU$28+$BW$32)</f>
        <v>6</v>
      </c>
      <c r="CC28" s="99">
        <f>SUM($AW$28+$AZ$32)</f>
        <v>3</v>
      </c>
      <c r="CD28" s="105" t="s">
        <v>13</v>
      </c>
      <c r="CE28" s="106">
        <f>SUM($AZ$28+$AW$32)</f>
        <v>1</v>
      </c>
      <c r="CF28" s="107">
        <f t="shared" ref="CF28:CF39" si="2">SUM(CC28-CE28)</f>
        <v>2</v>
      </c>
      <c r="CG28" s="108"/>
      <c r="CH28" s="108"/>
      <c r="CI28" s="62"/>
      <c r="CJ28" s="62"/>
      <c r="CK28" s="62"/>
      <c r="CL28" s="62"/>
    </row>
    <row r="29" spans="2:109" s="34" customFormat="1" ht="15.95" customHeight="1" thickBot="1" x14ac:dyDescent="0.3">
      <c r="B29" s="428">
        <v>2</v>
      </c>
      <c r="C29" s="429"/>
      <c r="D29" s="429">
        <v>2</v>
      </c>
      <c r="E29" s="429"/>
      <c r="F29" s="429"/>
      <c r="G29" s="429">
        <v>6</v>
      </c>
      <c r="H29" s="429"/>
      <c r="I29" s="429"/>
      <c r="J29" s="430">
        <f>J28</f>
        <v>0.51388888888888895</v>
      </c>
      <c r="K29" s="430"/>
      <c r="L29" s="430"/>
      <c r="M29" s="430"/>
      <c r="N29" s="430"/>
      <c r="O29" s="431" t="str">
        <f>AG16</f>
        <v>Rot-Weiss Essen</v>
      </c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109" t="s">
        <v>12</v>
      </c>
      <c r="AF29" s="432" t="str">
        <f>AG17</f>
        <v>Arminia Bielefeld</v>
      </c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3"/>
      <c r="AW29" s="434">
        <v>2</v>
      </c>
      <c r="AX29" s="435"/>
      <c r="AY29" s="109" t="s">
        <v>13</v>
      </c>
      <c r="AZ29" s="435">
        <v>1</v>
      </c>
      <c r="BA29" s="436"/>
      <c r="BB29" s="434"/>
      <c r="BC29" s="437"/>
      <c r="BD29" s="28"/>
      <c r="BE29" s="96"/>
      <c r="BF29" s="102"/>
      <c r="BG29" s="102"/>
      <c r="BH29" s="102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103">
        <f t="shared" si="0"/>
        <v>3</v>
      </c>
      <c r="BV29" s="98" t="s">
        <v>13</v>
      </c>
      <c r="BW29" s="103">
        <f t="shared" si="1"/>
        <v>0</v>
      </c>
      <c r="BX29" s="98"/>
      <c r="BY29" s="98"/>
      <c r="BZ29" s="98"/>
      <c r="CA29" s="97" t="str">
        <f>$D$17</f>
        <v>Bayer Leverkusen</v>
      </c>
      <c r="CB29" s="103">
        <f>SUM($BW$28+$BU$36)</f>
        <v>3</v>
      </c>
      <c r="CC29" s="99">
        <f>SUM($AZ$28+$AW$36)</f>
        <v>2</v>
      </c>
      <c r="CD29" s="105" t="s">
        <v>13</v>
      </c>
      <c r="CE29" s="106">
        <f>SUM($AW$28+$AZ$36)</f>
        <v>2</v>
      </c>
      <c r="CF29" s="107">
        <f t="shared" si="2"/>
        <v>0</v>
      </c>
      <c r="CG29" s="99"/>
      <c r="CH29" s="99"/>
      <c r="CI29" s="100"/>
      <c r="CJ29" s="100"/>
      <c r="CK29" s="100"/>
      <c r="CL29" s="100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</row>
    <row r="30" spans="2:109" s="34" customFormat="1" ht="15.95" customHeight="1" x14ac:dyDescent="0.25">
      <c r="B30" s="438">
        <v>3</v>
      </c>
      <c r="C30" s="439"/>
      <c r="D30" s="440">
        <v>1</v>
      </c>
      <c r="E30" s="440"/>
      <c r="F30" s="440"/>
      <c r="G30" s="440">
        <v>7</v>
      </c>
      <c r="H30" s="440"/>
      <c r="I30" s="440"/>
      <c r="J30" s="441">
        <v>0.52708333333333335</v>
      </c>
      <c r="K30" s="441"/>
      <c r="L30" s="441"/>
      <c r="M30" s="441"/>
      <c r="N30" s="442"/>
      <c r="O30" s="443" t="str">
        <f>D21</f>
        <v>1.FC Köln</v>
      </c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  <c r="AD30" s="385"/>
      <c r="AE30" s="101" t="s">
        <v>12</v>
      </c>
      <c r="AF30" s="385" t="str">
        <f>D22</f>
        <v>Borussia Dortmund</v>
      </c>
      <c r="AG30" s="385"/>
      <c r="AH30" s="385"/>
      <c r="AI30" s="385"/>
      <c r="AJ30" s="385"/>
      <c r="AK30" s="385"/>
      <c r="AL30" s="385"/>
      <c r="AM30" s="385"/>
      <c r="AN30" s="385"/>
      <c r="AO30" s="385"/>
      <c r="AP30" s="385"/>
      <c r="AQ30" s="385"/>
      <c r="AR30" s="385"/>
      <c r="AS30" s="385"/>
      <c r="AT30" s="385"/>
      <c r="AU30" s="385"/>
      <c r="AV30" s="444"/>
      <c r="AW30" s="445">
        <v>1</v>
      </c>
      <c r="AX30" s="446"/>
      <c r="AY30" s="101" t="s">
        <v>13</v>
      </c>
      <c r="AZ30" s="446">
        <v>2</v>
      </c>
      <c r="BA30" s="447"/>
      <c r="BB30" s="445"/>
      <c r="BC30" s="448"/>
      <c r="BD30" s="28"/>
      <c r="BE30" s="96"/>
      <c r="BF30" s="102"/>
      <c r="BG30" s="102"/>
      <c r="BH30" s="102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103">
        <f t="shared" si="0"/>
        <v>0</v>
      </c>
      <c r="BV30" s="98" t="s">
        <v>13</v>
      </c>
      <c r="BW30" s="103">
        <f t="shared" si="1"/>
        <v>3</v>
      </c>
      <c r="BX30" s="98"/>
      <c r="BY30" s="98"/>
      <c r="BZ30" s="98"/>
      <c r="CA30" s="97" t="str">
        <f>$D$18</f>
        <v>PAOK Saloniki (GR)</v>
      </c>
      <c r="CB30" s="103">
        <f>SUM($BU$32+$BW$36)</f>
        <v>0</v>
      </c>
      <c r="CC30" s="99">
        <f>SUM($AW$32+$AZ$36)</f>
        <v>0</v>
      </c>
      <c r="CD30" s="105" t="s">
        <v>13</v>
      </c>
      <c r="CE30" s="106">
        <f>SUM($AZ$32+$AW$36)</f>
        <v>2</v>
      </c>
      <c r="CF30" s="107">
        <f t="shared" si="2"/>
        <v>-2</v>
      </c>
      <c r="CG30" s="99"/>
      <c r="CH30" s="99"/>
      <c r="CI30" s="100"/>
      <c r="CJ30" s="100"/>
      <c r="CK30" s="100"/>
      <c r="CL30" s="100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</row>
    <row r="31" spans="2:109" s="34" customFormat="1" ht="15.95" customHeight="1" thickBot="1" x14ac:dyDescent="0.3">
      <c r="B31" s="428">
        <v>4</v>
      </c>
      <c r="C31" s="429"/>
      <c r="D31" s="429">
        <v>2</v>
      </c>
      <c r="E31" s="429"/>
      <c r="F31" s="429"/>
      <c r="G31" s="429">
        <v>8</v>
      </c>
      <c r="H31" s="429"/>
      <c r="I31" s="429"/>
      <c r="J31" s="430">
        <f>J30</f>
        <v>0.52708333333333335</v>
      </c>
      <c r="K31" s="430"/>
      <c r="L31" s="430"/>
      <c r="M31" s="430"/>
      <c r="N31" s="430"/>
      <c r="O31" s="431" t="str">
        <f>AG21</f>
        <v>FSV Mainz</v>
      </c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109" t="s">
        <v>12</v>
      </c>
      <c r="AF31" s="432" t="str">
        <f>AG22</f>
        <v>FC Bayern München</v>
      </c>
      <c r="AG31" s="432"/>
      <c r="AH31" s="432"/>
      <c r="AI31" s="432"/>
      <c r="AJ31" s="432"/>
      <c r="AK31" s="432"/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3"/>
      <c r="AW31" s="434">
        <v>0</v>
      </c>
      <c r="AX31" s="435"/>
      <c r="AY31" s="109" t="s">
        <v>13</v>
      </c>
      <c r="AZ31" s="435">
        <v>0</v>
      </c>
      <c r="BA31" s="436"/>
      <c r="BB31" s="434"/>
      <c r="BC31" s="437"/>
      <c r="BD31" s="28"/>
      <c r="BE31" s="96"/>
      <c r="BF31" s="102"/>
      <c r="BG31" s="102"/>
      <c r="BH31" s="102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103">
        <f t="shared" si="0"/>
        <v>1</v>
      </c>
      <c r="BV31" s="98" t="s">
        <v>13</v>
      </c>
      <c r="BW31" s="103">
        <f t="shared" si="1"/>
        <v>1</v>
      </c>
      <c r="BX31" s="98"/>
      <c r="BY31" s="98"/>
      <c r="BZ31" s="98"/>
      <c r="CA31" s="97" t="str">
        <f>$AG$16</f>
        <v>Rot-Weiss Essen</v>
      </c>
      <c r="CB31" s="103">
        <f>SUM($BU$29+$BW$33)</f>
        <v>6</v>
      </c>
      <c r="CC31" s="99">
        <f>SUM($AW$29+$AZ$33)</f>
        <v>3</v>
      </c>
      <c r="CD31" s="105" t="s">
        <v>13</v>
      </c>
      <c r="CE31" s="106">
        <f>SUM($AZ$29+$AW$33)</f>
        <v>1</v>
      </c>
      <c r="CF31" s="107">
        <f t="shared" si="2"/>
        <v>2</v>
      </c>
      <c r="CG31" s="99"/>
      <c r="CH31" s="99"/>
      <c r="CI31" s="100"/>
      <c r="CJ31" s="100"/>
      <c r="CK31" s="100"/>
      <c r="CL31" s="100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</row>
    <row r="32" spans="2:109" s="34" customFormat="1" ht="15.95" customHeight="1" x14ac:dyDescent="0.25">
      <c r="B32" s="438">
        <v>5</v>
      </c>
      <c r="C32" s="439"/>
      <c r="D32" s="440">
        <v>1</v>
      </c>
      <c r="E32" s="440"/>
      <c r="F32" s="440"/>
      <c r="G32" s="440">
        <v>5</v>
      </c>
      <c r="H32" s="440"/>
      <c r="I32" s="440"/>
      <c r="J32" s="441">
        <v>0.55347222222222225</v>
      </c>
      <c r="K32" s="441"/>
      <c r="L32" s="441"/>
      <c r="M32" s="441"/>
      <c r="N32" s="442"/>
      <c r="O32" s="443" t="str">
        <f>D18</f>
        <v>PAOK Saloniki (GR)</v>
      </c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385"/>
      <c r="AE32" s="101" t="s">
        <v>12</v>
      </c>
      <c r="AF32" s="385" t="str">
        <f>D16</f>
        <v>VFL Bochum</v>
      </c>
      <c r="AG32" s="385"/>
      <c r="AH32" s="385"/>
      <c r="AI32" s="385"/>
      <c r="AJ32" s="385"/>
      <c r="AK32" s="385"/>
      <c r="AL32" s="385"/>
      <c r="AM32" s="385"/>
      <c r="AN32" s="385"/>
      <c r="AO32" s="385"/>
      <c r="AP32" s="385"/>
      <c r="AQ32" s="385"/>
      <c r="AR32" s="385"/>
      <c r="AS32" s="385"/>
      <c r="AT32" s="385"/>
      <c r="AU32" s="385"/>
      <c r="AV32" s="444"/>
      <c r="AW32" s="445">
        <v>0</v>
      </c>
      <c r="AX32" s="446"/>
      <c r="AY32" s="101" t="s">
        <v>13</v>
      </c>
      <c r="AZ32" s="446">
        <v>1</v>
      </c>
      <c r="BA32" s="447"/>
      <c r="BB32" s="445"/>
      <c r="BC32" s="448"/>
      <c r="BD32" s="28"/>
      <c r="BE32" s="96"/>
      <c r="BF32" s="102"/>
      <c r="BG32" s="102"/>
      <c r="BH32" s="102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103">
        <f t="shared" si="0"/>
        <v>0</v>
      </c>
      <c r="BV32" s="98" t="s">
        <v>13</v>
      </c>
      <c r="BW32" s="103">
        <f t="shared" si="1"/>
        <v>3</v>
      </c>
      <c r="BX32" s="98"/>
      <c r="BY32" s="98"/>
      <c r="BZ32" s="98"/>
      <c r="CA32" s="97" t="str">
        <f>$AG$17</f>
        <v>Arminia Bielefeld</v>
      </c>
      <c r="CB32" s="103">
        <f>SUM($BW$29+$BU$37)</f>
        <v>1</v>
      </c>
      <c r="CC32" s="99">
        <f>SUM($AZ$29+$AW$37)</f>
        <v>2</v>
      </c>
      <c r="CD32" s="105" t="s">
        <v>13</v>
      </c>
      <c r="CE32" s="106">
        <f>SUM($AW$29+$AZ$37)</f>
        <v>3</v>
      </c>
      <c r="CF32" s="107">
        <f t="shared" si="2"/>
        <v>-1</v>
      </c>
      <c r="CG32" s="99"/>
      <c r="CH32" s="99"/>
      <c r="CI32" s="100"/>
      <c r="CJ32" s="100"/>
      <c r="CK32" s="100"/>
      <c r="CL32" s="100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</row>
    <row r="33" spans="2:109" s="34" customFormat="1" ht="15.95" customHeight="1" thickBot="1" x14ac:dyDescent="0.25">
      <c r="B33" s="428">
        <v>6</v>
      </c>
      <c r="C33" s="429"/>
      <c r="D33" s="429">
        <v>2</v>
      </c>
      <c r="E33" s="429"/>
      <c r="F33" s="429"/>
      <c r="G33" s="429">
        <v>6</v>
      </c>
      <c r="H33" s="429"/>
      <c r="I33" s="429"/>
      <c r="J33" s="430">
        <f>J32</f>
        <v>0.55347222222222225</v>
      </c>
      <c r="K33" s="430"/>
      <c r="L33" s="430"/>
      <c r="M33" s="430"/>
      <c r="N33" s="430"/>
      <c r="O33" s="431" t="str">
        <f>AG18</f>
        <v>Fortuna Düsseldorf</v>
      </c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2"/>
      <c r="AB33" s="432"/>
      <c r="AC33" s="432"/>
      <c r="AD33" s="432"/>
      <c r="AE33" s="109" t="s">
        <v>12</v>
      </c>
      <c r="AF33" s="432" t="str">
        <f>AG16</f>
        <v>Rot-Weiss Essen</v>
      </c>
      <c r="AG33" s="432"/>
      <c r="AH33" s="432"/>
      <c r="AI33" s="432"/>
      <c r="AJ33" s="432"/>
      <c r="AK33" s="432"/>
      <c r="AL33" s="432"/>
      <c r="AM33" s="432"/>
      <c r="AN33" s="432"/>
      <c r="AO33" s="432"/>
      <c r="AP33" s="432"/>
      <c r="AQ33" s="432"/>
      <c r="AR33" s="432"/>
      <c r="AS33" s="432"/>
      <c r="AT33" s="432"/>
      <c r="AU33" s="432"/>
      <c r="AV33" s="433"/>
      <c r="AW33" s="434">
        <v>0</v>
      </c>
      <c r="AX33" s="435"/>
      <c r="AY33" s="109" t="s">
        <v>13</v>
      </c>
      <c r="AZ33" s="435">
        <v>1</v>
      </c>
      <c r="BA33" s="436"/>
      <c r="BB33" s="434"/>
      <c r="BC33" s="437"/>
      <c r="BD33" s="28"/>
      <c r="BE33" s="96"/>
      <c r="BF33" s="102"/>
      <c r="BG33" s="102"/>
      <c r="BH33" s="102"/>
      <c r="BI33" s="96"/>
      <c r="BJ33" s="96"/>
      <c r="BK33" s="73"/>
      <c r="BL33" s="73"/>
      <c r="BM33" s="73"/>
      <c r="BN33" s="73"/>
      <c r="BO33" s="73"/>
      <c r="BP33" s="73"/>
      <c r="BQ33" s="73"/>
      <c r="BR33" s="73"/>
      <c r="BS33" s="73"/>
      <c r="BT33" s="96"/>
      <c r="BU33" s="103">
        <f t="shared" si="0"/>
        <v>0</v>
      </c>
      <c r="BV33" s="98" t="s">
        <v>13</v>
      </c>
      <c r="BW33" s="103">
        <f t="shared" si="1"/>
        <v>3</v>
      </c>
      <c r="BX33" s="98"/>
      <c r="BY33" s="98"/>
      <c r="BZ33" s="98"/>
      <c r="CA33" s="97" t="str">
        <f>$AG$18</f>
        <v>Fortuna Düsseldorf</v>
      </c>
      <c r="CB33" s="103">
        <f>SUM($BU$33+$BW$37)</f>
        <v>1</v>
      </c>
      <c r="CC33" s="99">
        <f>SUM($AW$33+$AZ$37)</f>
        <v>1</v>
      </c>
      <c r="CD33" s="105" t="s">
        <v>13</v>
      </c>
      <c r="CE33" s="106">
        <f>SUM($AZ$33+$AW$37)</f>
        <v>2</v>
      </c>
      <c r="CF33" s="107">
        <f t="shared" si="2"/>
        <v>-1</v>
      </c>
      <c r="CG33" s="99"/>
      <c r="CH33" s="99"/>
      <c r="CI33" s="100"/>
      <c r="CJ33" s="100"/>
      <c r="CK33" s="100"/>
      <c r="CL33" s="100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</row>
    <row r="34" spans="2:109" s="34" customFormat="1" ht="15.95" customHeight="1" x14ac:dyDescent="0.25">
      <c r="B34" s="438">
        <v>7</v>
      </c>
      <c r="C34" s="439"/>
      <c r="D34" s="440">
        <v>1</v>
      </c>
      <c r="E34" s="440"/>
      <c r="F34" s="440"/>
      <c r="G34" s="440">
        <v>7</v>
      </c>
      <c r="H34" s="440"/>
      <c r="I34" s="440"/>
      <c r="J34" s="441">
        <v>0.56666666666666665</v>
      </c>
      <c r="K34" s="441"/>
      <c r="L34" s="441"/>
      <c r="M34" s="441"/>
      <c r="N34" s="442"/>
      <c r="O34" s="443" t="str">
        <f>D23</f>
        <v>Tennis Borussia Berlin</v>
      </c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  <c r="AA34" s="385"/>
      <c r="AB34" s="385"/>
      <c r="AC34" s="385"/>
      <c r="AD34" s="385"/>
      <c r="AE34" s="101" t="s">
        <v>12</v>
      </c>
      <c r="AF34" s="385" t="str">
        <f>D21</f>
        <v>1.FC Köln</v>
      </c>
      <c r="AG34" s="385"/>
      <c r="AH34" s="385"/>
      <c r="AI34" s="385"/>
      <c r="AJ34" s="385"/>
      <c r="AK34" s="385"/>
      <c r="AL34" s="385"/>
      <c r="AM34" s="385"/>
      <c r="AN34" s="385"/>
      <c r="AO34" s="385"/>
      <c r="AP34" s="385"/>
      <c r="AQ34" s="385"/>
      <c r="AR34" s="385"/>
      <c r="AS34" s="385"/>
      <c r="AT34" s="385"/>
      <c r="AU34" s="385"/>
      <c r="AV34" s="444"/>
      <c r="AW34" s="445">
        <v>1</v>
      </c>
      <c r="AX34" s="446"/>
      <c r="AY34" s="101" t="s">
        <v>13</v>
      </c>
      <c r="AZ34" s="446">
        <v>3</v>
      </c>
      <c r="BA34" s="447"/>
      <c r="BB34" s="445"/>
      <c r="BC34" s="448"/>
      <c r="BD34" s="41"/>
      <c r="BE34" s="96"/>
      <c r="BF34" s="102"/>
      <c r="BG34" s="102"/>
      <c r="BH34" s="102"/>
      <c r="BI34" s="96"/>
      <c r="BJ34" s="96"/>
      <c r="BK34" s="110"/>
      <c r="BL34" s="110"/>
      <c r="BM34" s="111"/>
      <c r="BN34" s="112"/>
      <c r="BO34" s="112"/>
      <c r="BP34" s="113"/>
      <c r="BQ34" s="112"/>
      <c r="BR34" s="114"/>
      <c r="BS34" s="96"/>
      <c r="BT34" s="96"/>
      <c r="BU34" s="103">
        <f t="shared" si="0"/>
        <v>0</v>
      </c>
      <c r="BV34" s="98" t="s">
        <v>13</v>
      </c>
      <c r="BW34" s="103">
        <f t="shared" si="1"/>
        <v>3</v>
      </c>
      <c r="BX34" s="98"/>
      <c r="BY34" s="98"/>
      <c r="BZ34" s="98"/>
      <c r="CA34" s="97" t="str">
        <f>$D$21</f>
        <v>1.FC Köln</v>
      </c>
      <c r="CB34" s="103">
        <f>SUM($BU$30+$BW$34)</f>
        <v>3</v>
      </c>
      <c r="CC34" s="99">
        <f>SUM($AW$30+$AZ$34)</f>
        <v>4</v>
      </c>
      <c r="CD34" s="105" t="s">
        <v>13</v>
      </c>
      <c r="CE34" s="106">
        <f>SUM($AZ$30+$AW$34)</f>
        <v>3</v>
      </c>
      <c r="CF34" s="107">
        <f t="shared" si="2"/>
        <v>1</v>
      </c>
      <c r="CG34" s="99"/>
      <c r="CH34" s="99"/>
      <c r="CI34" s="100"/>
      <c r="CJ34" s="100"/>
      <c r="CK34" s="100"/>
      <c r="CL34" s="100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</row>
    <row r="35" spans="2:109" s="34" customFormat="1" ht="15.95" customHeight="1" thickBot="1" x14ac:dyDescent="0.3">
      <c r="B35" s="428">
        <v>8</v>
      </c>
      <c r="C35" s="429"/>
      <c r="D35" s="429">
        <v>2</v>
      </c>
      <c r="E35" s="429"/>
      <c r="F35" s="429"/>
      <c r="G35" s="429">
        <v>8</v>
      </c>
      <c r="H35" s="429"/>
      <c r="I35" s="429"/>
      <c r="J35" s="430">
        <f>J34</f>
        <v>0.56666666666666665</v>
      </c>
      <c r="K35" s="430"/>
      <c r="L35" s="430"/>
      <c r="M35" s="430"/>
      <c r="N35" s="430"/>
      <c r="O35" s="431" t="str">
        <f>AG23</f>
        <v>RSC Anderlecht</v>
      </c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2"/>
      <c r="AB35" s="432"/>
      <c r="AC35" s="432"/>
      <c r="AD35" s="432"/>
      <c r="AE35" s="109" t="s">
        <v>12</v>
      </c>
      <c r="AF35" s="432" t="str">
        <f>AG21</f>
        <v>FSV Mainz</v>
      </c>
      <c r="AG35" s="432"/>
      <c r="AH35" s="432"/>
      <c r="AI35" s="432"/>
      <c r="AJ35" s="432"/>
      <c r="AK35" s="432"/>
      <c r="AL35" s="432"/>
      <c r="AM35" s="432"/>
      <c r="AN35" s="432"/>
      <c r="AO35" s="432"/>
      <c r="AP35" s="432"/>
      <c r="AQ35" s="432"/>
      <c r="AR35" s="432"/>
      <c r="AS35" s="432"/>
      <c r="AT35" s="432"/>
      <c r="AU35" s="432"/>
      <c r="AV35" s="433"/>
      <c r="AW35" s="434">
        <v>1</v>
      </c>
      <c r="AX35" s="435"/>
      <c r="AY35" s="109" t="s">
        <v>13</v>
      </c>
      <c r="AZ35" s="435">
        <v>3</v>
      </c>
      <c r="BA35" s="436"/>
      <c r="BB35" s="434"/>
      <c r="BC35" s="437"/>
      <c r="BD35" s="41"/>
      <c r="BE35" s="96"/>
      <c r="BF35" s="102"/>
      <c r="BG35" s="102"/>
      <c r="BH35" s="102"/>
      <c r="BI35" s="96"/>
      <c r="BJ35" s="96"/>
      <c r="BK35" s="110"/>
      <c r="BL35" s="110"/>
      <c r="BM35" s="111"/>
      <c r="BN35" s="112"/>
      <c r="BO35" s="112"/>
      <c r="BP35" s="113"/>
      <c r="BQ35" s="112"/>
      <c r="BR35" s="114"/>
      <c r="BS35" s="96"/>
      <c r="BT35" s="96"/>
      <c r="BU35" s="103">
        <f t="shared" si="0"/>
        <v>0</v>
      </c>
      <c r="BV35" s="98" t="s">
        <v>13</v>
      </c>
      <c r="BW35" s="103">
        <f t="shared" si="1"/>
        <v>3</v>
      </c>
      <c r="BX35" s="98"/>
      <c r="BY35" s="98"/>
      <c r="BZ35" s="98"/>
      <c r="CA35" s="97" t="str">
        <f>$D$22</f>
        <v>Borussia Dortmund</v>
      </c>
      <c r="CB35" s="103">
        <f>SUM($BW$30+$BU$38)</f>
        <v>6</v>
      </c>
      <c r="CC35" s="99">
        <f>SUM($AZ$30+$AW$38)</f>
        <v>4</v>
      </c>
      <c r="CD35" s="105" t="s">
        <v>13</v>
      </c>
      <c r="CE35" s="106">
        <f>SUM($AW$30+$AZ$38)</f>
        <v>1</v>
      </c>
      <c r="CF35" s="107">
        <f t="shared" si="2"/>
        <v>3</v>
      </c>
      <c r="CG35" s="99"/>
      <c r="CH35" s="99"/>
      <c r="CI35" s="100"/>
      <c r="CJ35" s="100"/>
      <c r="CK35" s="100"/>
      <c r="CL35" s="100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</row>
    <row r="36" spans="2:109" s="34" customFormat="1" ht="15.95" customHeight="1" x14ac:dyDescent="0.25">
      <c r="B36" s="438">
        <v>9</v>
      </c>
      <c r="C36" s="439"/>
      <c r="D36" s="440">
        <v>1</v>
      </c>
      <c r="E36" s="440"/>
      <c r="F36" s="440"/>
      <c r="G36" s="440">
        <v>5</v>
      </c>
      <c r="H36" s="440"/>
      <c r="I36" s="440"/>
      <c r="J36" s="441">
        <v>0.57986111111111105</v>
      </c>
      <c r="K36" s="441"/>
      <c r="L36" s="441"/>
      <c r="M36" s="441"/>
      <c r="N36" s="442"/>
      <c r="O36" s="443" t="str">
        <f>D17</f>
        <v>Bayer Leverkusen</v>
      </c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101" t="s">
        <v>12</v>
      </c>
      <c r="AF36" s="385" t="str">
        <f>D18</f>
        <v>PAOK Saloniki (GR)</v>
      </c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R36" s="385"/>
      <c r="AS36" s="385"/>
      <c r="AT36" s="385"/>
      <c r="AU36" s="385"/>
      <c r="AV36" s="444"/>
      <c r="AW36" s="445">
        <v>1</v>
      </c>
      <c r="AX36" s="446"/>
      <c r="AY36" s="101" t="s">
        <v>13</v>
      </c>
      <c r="AZ36" s="446">
        <v>0</v>
      </c>
      <c r="BA36" s="447"/>
      <c r="BB36" s="445"/>
      <c r="BC36" s="448"/>
      <c r="BD36" s="41"/>
      <c r="BE36" s="96"/>
      <c r="BF36" s="102"/>
      <c r="BG36" s="102"/>
      <c r="BH36" s="102"/>
      <c r="BI36" s="96"/>
      <c r="BJ36" s="96"/>
      <c r="BK36" s="110"/>
      <c r="BL36" s="110"/>
      <c r="BM36" s="111"/>
      <c r="BN36" s="112"/>
      <c r="BO36" s="112"/>
      <c r="BP36" s="113"/>
      <c r="BQ36" s="112"/>
      <c r="BR36" s="114"/>
      <c r="BS36" s="96"/>
      <c r="BT36" s="96"/>
      <c r="BU36" s="103">
        <f t="shared" si="0"/>
        <v>3</v>
      </c>
      <c r="BV36" s="98" t="s">
        <v>13</v>
      </c>
      <c r="BW36" s="103">
        <f t="shared" si="1"/>
        <v>0</v>
      </c>
      <c r="BX36" s="98"/>
      <c r="BY36" s="98"/>
      <c r="BZ36" s="98"/>
      <c r="CA36" s="97" t="str">
        <f>$D$23</f>
        <v>Tennis Borussia Berlin</v>
      </c>
      <c r="CB36" s="103">
        <f>SUM($BU$34+$BW$38)</f>
        <v>0</v>
      </c>
      <c r="CC36" s="99">
        <f>SUM($AW$34+$AZ$38)</f>
        <v>1</v>
      </c>
      <c r="CD36" s="105" t="s">
        <v>13</v>
      </c>
      <c r="CE36" s="106">
        <f>SUM($AZ$34+$AW$38)</f>
        <v>5</v>
      </c>
      <c r="CF36" s="107">
        <f t="shared" si="2"/>
        <v>-4</v>
      </c>
      <c r="CG36" s="99"/>
      <c r="CH36" s="99"/>
      <c r="CI36" s="100"/>
      <c r="CJ36" s="100"/>
      <c r="CK36" s="100"/>
      <c r="CL36" s="100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</row>
    <row r="37" spans="2:109" s="34" customFormat="1" ht="15.95" customHeight="1" thickBot="1" x14ac:dyDescent="0.3">
      <c r="B37" s="428">
        <v>10</v>
      </c>
      <c r="C37" s="429"/>
      <c r="D37" s="429">
        <v>1</v>
      </c>
      <c r="E37" s="429"/>
      <c r="F37" s="429"/>
      <c r="G37" s="429">
        <v>6</v>
      </c>
      <c r="H37" s="429"/>
      <c r="I37" s="429"/>
      <c r="J37" s="430">
        <v>0.59305555555555556</v>
      </c>
      <c r="K37" s="430"/>
      <c r="L37" s="430"/>
      <c r="M37" s="430"/>
      <c r="N37" s="430"/>
      <c r="O37" s="431" t="str">
        <f>AG17</f>
        <v>Arminia Bielefeld</v>
      </c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109" t="s">
        <v>12</v>
      </c>
      <c r="AF37" s="432" t="str">
        <f>AG18</f>
        <v>Fortuna Düsseldorf</v>
      </c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3"/>
      <c r="AW37" s="434">
        <v>1</v>
      </c>
      <c r="AX37" s="435"/>
      <c r="AY37" s="109" t="s">
        <v>13</v>
      </c>
      <c r="AZ37" s="435">
        <v>1</v>
      </c>
      <c r="BA37" s="436"/>
      <c r="BB37" s="434"/>
      <c r="BC37" s="437"/>
      <c r="BD37" s="41"/>
      <c r="BE37" s="96"/>
      <c r="BF37" s="102"/>
      <c r="BG37" s="102"/>
      <c r="BH37" s="102"/>
      <c r="BI37" s="96"/>
      <c r="BJ37" s="96"/>
      <c r="BK37" s="110"/>
      <c r="BL37" s="110"/>
      <c r="BM37" s="111"/>
      <c r="BN37" s="112"/>
      <c r="BO37" s="112"/>
      <c r="BP37" s="113"/>
      <c r="BQ37" s="112"/>
      <c r="BR37" s="114"/>
      <c r="BS37" s="96"/>
      <c r="BT37" s="96"/>
      <c r="BU37" s="103">
        <f t="shared" si="0"/>
        <v>1</v>
      </c>
      <c r="BV37" s="98" t="s">
        <v>13</v>
      </c>
      <c r="BW37" s="103">
        <f t="shared" si="1"/>
        <v>1</v>
      </c>
      <c r="BX37" s="98"/>
      <c r="BY37" s="98"/>
      <c r="BZ37" s="98"/>
      <c r="CA37" s="97" t="str">
        <f>$AG$21</f>
        <v>FSV Mainz</v>
      </c>
      <c r="CB37" s="103">
        <f>SUM($BU$31+$BW$35)</f>
        <v>4</v>
      </c>
      <c r="CC37" s="99">
        <f>SUM($AW$31+$AZ$35)</f>
        <v>3</v>
      </c>
      <c r="CD37" s="105" t="s">
        <v>13</v>
      </c>
      <c r="CE37" s="106">
        <f>SUM($AZ$31+$AW$35)</f>
        <v>1</v>
      </c>
      <c r="CF37" s="107">
        <f t="shared" si="2"/>
        <v>2</v>
      </c>
      <c r="CG37" s="99"/>
      <c r="CH37" s="99"/>
      <c r="CI37" s="100"/>
      <c r="CJ37" s="100"/>
      <c r="CK37" s="100"/>
      <c r="CL37" s="100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</row>
    <row r="38" spans="2:109" s="34" customFormat="1" ht="15.95" customHeight="1" x14ac:dyDescent="0.25">
      <c r="B38" s="438">
        <v>11</v>
      </c>
      <c r="C38" s="439"/>
      <c r="D38" s="440">
        <v>2</v>
      </c>
      <c r="E38" s="440"/>
      <c r="F38" s="440"/>
      <c r="G38" s="440">
        <v>7</v>
      </c>
      <c r="H38" s="440"/>
      <c r="I38" s="440"/>
      <c r="J38" s="441">
        <v>0.59305555555555556</v>
      </c>
      <c r="K38" s="441"/>
      <c r="L38" s="441"/>
      <c r="M38" s="441"/>
      <c r="N38" s="442"/>
      <c r="O38" s="443" t="str">
        <f>D22</f>
        <v>Borussia Dortmund</v>
      </c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  <c r="AA38" s="385"/>
      <c r="AB38" s="385"/>
      <c r="AC38" s="385"/>
      <c r="AD38" s="385"/>
      <c r="AE38" s="101" t="s">
        <v>12</v>
      </c>
      <c r="AF38" s="385" t="str">
        <f>D23</f>
        <v>Tennis Borussia Berlin</v>
      </c>
      <c r="AG38" s="385"/>
      <c r="AH38" s="385"/>
      <c r="AI38" s="385"/>
      <c r="AJ38" s="385"/>
      <c r="AK38" s="385"/>
      <c r="AL38" s="385"/>
      <c r="AM38" s="385"/>
      <c r="AN38" s="385"/>
      <c r="AO38" s="385"/>
      <c r="AP38" s="385"/>
      <c r="AQ38" s="385"/>
      <c r="AR38" s="385"/>
      <c r="AS38" s="385"/>
      <c r="AT38" s="385"/>
      <c r="AU38" s="385"/>
      <c r="AV38" s="444"/>
      <c r="AW38" s="445">
        <v>2</v>
      </c>
      <c r="AX38" s="446"/>
      <c r="AY38" s="101" t="s">
        <v>13</v>
      </c>
      <c r="AZ38" s="446">
        <v>0</v>
      </c>
      <c r="BA38" s="447"/>
      <c r="BB38" s="445"/>
      <c r="BC38" s="448"/>
      <c r="BD38" s="41"/>
      <c r="BE38" s="96"/>
      <c r="BF38" s="102"/>
      <c r="BG38" s="102"/>
      <c r="BH38" s="102"/>
      <c r="BI38" s="96"/>
      <c r="BJ38" s="96"/>
      <c r="BK38" s="110"/>
      <c r="BL38" s="110"/>
      <c r="BM38" s="115"/>
      <c r="BN38" s="112"/>
      <c r="BO38" s="112"/>
      <c r="BP38" s="113"/>
      <c r="BQ38" s="112"/>
      <c r="BR38" s="116"/>
      <c r="BS38" s="96"/>
      <c r="BT38" s="96"/>
      <c r="BU38" s="103">
        <f t="shared" si="0"/>
        <v>3</v>
      </c>
      <c r="BV38" s="98" t="s">
        <v>13</v>
      </c>
      <c r="BW38" s="103">
        <f t="shared" si="1"/>
        <v>0</v>
      </c>
      <c r="BX38" s="98"/>
      <c r="BY38" s="98"/>
      <c r="BZ38" s="98"/>
      <c r="CA38" s="97" t="str">
        <f>$AG$22</f>
        <v>FC Bayern München</v>
      </c>
      <c r="CB38" s="103">
        <f>SUM($BW$31+$BU$39)</f>
        <v>4</v>
      </c>
      <c r="CC38" s="99">
        <f>SUM($AZ$31+$AW$39)</f>
        <v>4</v>
      </c>
      <c r="CD38" s="105" t="s">
        <v>13</v>
      </c>
      <c r="CE38" s="106">
        <f>SUM($AW$31+$AZ$39)</f>
        <v>0</v>
      </c>
      <c r="CF38" s="107">
        <f t="shared" si="2"/>
        <v>4</v>
      </c>
      <c r="CG38" s="99"/>
      <c r="CH38" s="99"/>
      <c r="CI38" s="100"/>
      <c r="CJ38" s="100"/>
      <c r="CK38" s="100"/>
      <c r="CL38" s="100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</row>
    <row r="39" spans="2:109" s="34" customFormat="1" ht="15.95" customHeight="1" thickBot="1" x14ac:dyDescent="0.3">
      <c r="B39" s="428">
        <v>12</v>
      </c>
      <c r="C39" s="429"/>
      <c r="D39" s="429">
        <v>1</v>
      </c>
      <c r="E39" s="429"/>
      <c r="F39" s="429"/>
      <c r="G39" s="429">
        <v>8</v>
      </c>
      <c r="H39" s="429"/>
      <c r="I39" s="429"/>
      <c r="J39" s="430">
        <v>0.60763888888888895</v>
      </c>
      <c r="K39" s="430"/>
      <c r="L39" s="430"/>
      <c r="M39" s="430"/>
      <c r="N39" s="430"/>
      <c r="O39" s="431" t="str">
        <f>AG22</f>
        <v>FC Bayern München</v>
      </c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109" t="s">
        <v>12</v>
      </c>
      <c r="AF39" s="432" t="str">
        <f>AG23</f>
        <v>RSC Anderlecht</v>
      </c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3"/>
      <c r="AW39" s="434">
        <v>4</v>
      </c>
      <c r="AX39" s="435"/>
      <c r="AY39" s="109" t="s">
        <v>13</v>
      </c>
      <c r="AZ39" s="435">
        <v>0</v>
      </c>
      <c r="BA39" s="436"/>
      <c r="BB39" s="434"/>
      <c r="BC39" s="437"/>
      <c r="BD39" s="41"/>
      <c r="BE39" s="96"/>
      <c r="BF39" s="102"/>
      <c r="BG39" s="102"/>
      <c r="BH39" s="102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103">
        <f t="shared" si="0"/>
        <v>3</v>
      </c>
      <c r="BV39" s="98" t="s">
        <v>13</v>
      </c>
      <c r="BW39" s="103">
        <f t="shared" si="1"/>
        <v>0</v>
      </c>
      <c r="BX39" s="98"/>
      <c r="BY39" s="98"/>
      <c r="BZ39" s="98"/>
      <c r="CA39" s="97" t="str">
        <f>$AG$23</f>
        <v>RSC Anderlecht</v>
      </c>
      <c r="CB39" s="103">
        <f>SUM($BU$35+$BW$39)</f>
        <v>0</v>
      </c>
      <c r="CC39" s="99">
        <f>SUM($AW$35+$AZ$39)</f>
        <v>1</v>
      </c>
      <c r="CD39" s="105" t="s">
        <v>13</v>
      </c>
      <c r="CE39" s="106">
        <f>SUM($AZ$35+$AW$39)</f>
        <v>7</v>
      </c>
      <c r="CF39" s="107">
        <f t="shared" si="2"/>
        <v>-6</v>
      </c>
      <c r="CG39" s="99"/>
      <c r="CH39" s="99"/>
      <c r="CI39" s="100"/>
      <c r="CJ39" s="100"/>
      <c r="CK39" s="100"/>
      <c r="CL39" s="100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</row>
    <row r="40" spans="2:109" ht="15.95" customHeight="1" x14ac:dyDescent="0.2">
      <c r="BD40" s="19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103"/>
      <c r="BV40" s="98"/>
      <c r="BW40" s="103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</row>
    <row r="41" spans="2:109" x14ac:dyDescent="0.2">
      <c r="B41" s="92" t="s">
        <v>38</v>
      </c>
      <c r="BU41" s="103"/>
      <c r="BV41" s="98"/>
      <c r="BW41" s="103"/>
    </row>
    <row r="42" spans="2:109" ht="6" customHeight="1" thickBot="1" x14ac:dyDescent="0.25">
      <c r="BU42" s="103"/>
      <c r="BV42" s="98"/>
      <c r="BW42" s="103"/>
    </row>
    <row r="43" spans="2:109" s="49" customFormat="1" ht="13.5" customHeight="1" thickBot="1" x14ac:dyDescent="0.25">
      <c r="B43" s="422" t="s">
        <v>44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423"/>
      <c r="P43" s="422" t="s">
        <v>17</v>
      </c>
      <c r="Q43" s="194"/>
      <c r="R43" s="423"/>
      <c r="S43" s="422" t="s">
        <v>18</v>
      </c>
      <c r="T43" s="194"/>
      <c r="U43" s="194"/>
      <c r="V43" s="194"/>
      <c r="W43" s="423"/>
      <c r="X43" s="422" t="s">
        <v>19</v>
      </c>
      <c r="Y43" s="194"/>
      <c r="Z43" s="423"/>
      <c r="AA43" s="50"/>
      <c r="AB43" s="50"/>
      <c r="AC43" s="50"/>
      <c r="AD43" s="50"/>
      <c r="AE43" s="422" t="s">
        <v>45</v>
      </c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423"/>
      <c r="AS43" s="422" t="s">
        <v>17</v>
      </c>
      <c r="AT43" s="194"/>
      <c r="AU43" s="423"/>
      <c r="AV43" s="422" t="s">
        <v>18</v>
      </c>
      <c r="AW43" s="194"/>
      <c r="AX43" s="194"/>
      <c r="AY43" s="194"/>
      <c r="AZ43" s="423"/>
      <c r="BA43" s="422" t="s">
        <v>19</v>
      </c>
      <c r="BB43" s="194"/>
      <c r="BC43" s="423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03"/>
      <c r="BV43" s="98"/>
      <c r="BW43" s="103"/>
      <c r="BX43" s="118"/>
      <c r="BY43" s="118"/>
      <c r="BZ43" s="118"/>
      <c r="CA43" s="74">
        <f>IF(ISBLANK($AZ$30),"",IF(AND($X$44=$X$45,$P$45=$P$44,$S$45=$S$44),1,0))</f>
        <v>0</v>
      </c>
      <c r="CB43" s="74">
        <f>IF(ISBLANK($AZ$30),"",IF(AND($X$46=$X$45,$P$45=$P$46,$S$45=$S$46),1,0))</f>
        <v>0</v>
      </c>
      <c r="CC43" s="76">
        <f>SUM(CA43:CB43)</f>
        <v>0</v>
      </c>
      <c r="CD43" s="119"/>
      <c r="CE43" s="119"/>
      <c r="CF43" s="119"/>
      <c r="CG43" s="119"/>
      <c r="CH43" s="119"/>
      <c r="CI43" s="68"/>
      <c r="CJ43" s="68"/>
      <c r="CK43" s="68"/>
      <c r="CL43" s="68"/>
    </row>
    <row r="44" spans="2:109" ht="20.25" customHeight="1" x14ac:dyDescent="0.2">
      <c r="B44" s="424" t="s">
        <v>1</v>
      </c>
      <c r="C44" s="414"/>
      <c r="D44" s="425" t="str">
        <f>IF(ISBLANK($AZ$28),"",$CA$28)</f>
        <v>VFL Bochum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7"/>
      <c r="P44" s="411">
        <f>IF(ISBLANK($AZ$28),"",$CB$28)</f>
        <v>6</v>
      </c>
      <c r="Q44" s="412"/>
      <c r="R44" s="413"/>
      <c r="S44" s="414">
        <f>IF(ISBLANK($AZ$28),"",$CC$28)</f>
        <v>3</v>
      </c>
      <c r="T44" s="414"/>
      <c r="U44" s="120" t="s">
        <v>13</v>
      </c>
      <c r="V44" s="414">
        <f>IF(ISBLANK($AZ$28),"",$CE$28)</f>
        <v>1</v>
      </c>
      <c r="W44" s="414"/>
      <c r="X44" s="415">
        <f>IF(ISBLANK($AZ$28),"",$CF$28)</f>
        <v>2</v>
      </c>
      <c r="Y44" s="416"/>
      <c r="Z44" s="417"/>
      <c r="AA44" s="34"/>
      <c r="AB44" s="34"/>
      <c r="AC44" s="34"/>
      <c r="AD44" s="34"/>
      <c r="AE44" s="424" t="s">
        <v>1</v>
      </c>
      <c r="AF44" s="414"/>
      <c r="AG44" s="425" t="str">
        <f>IF(ISBLANK($AZ$29),"",$CA$31)</f>
        <v>Rot-Weiss Essen</v>
      </c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7"/>
      <c r="AS44" s="411">
        <f>IF(ISBLANK($AZ$29),"",$CB$31)</f>
        <v>6</v>
      </c>
      <c r="AT44" s="412"/>
      <c r="AU44" s="413"/>
      <c r="AV44" s="414">
        <f>IF(ISBLANK($AZ$29),"",$CC$31)</f>
        <v>3</v>
      </c>
      <c r="AW44" s="414"/>
      <c r="AX44" s="120" t="s">
        <v>13</v>
      </c>
      <c r="AY44" s="414">
        <f>IF(ISBLANK($AZ$29),"",$CE$31)</f>
        <v>1</v>
      </c>
      <c r="AZ44" s="414"/>
      <c r="BA44" s="415">
        <f>IF(ISBLANK($AZ$29),"",$CF$31)</f>
        <v>2</v>
      </c>
      <c r="BB44" s="416"/>
      <c r="BC44" s="417"/>
      <c r="BU44" s="103"/>
      <c r="BV44" s="98"/>
      <c r="BW44" s="103"/>
      <c r="CA44" s="74">
        <f>IF(ISBLANK($AZ$33),"",IF(AND($BA$44=$BA$45,$AS$45=$AS$44,$AV$45=$AV$44),1,0))</f>
        <v>0</v>
      </c>
      <c r="CB44" s="74">
        <f>IF(ISBLANK($AZ$33),"",IF(AND($BA$46=$BA$45,$AS$45=$AS$46,$AV$45=$AV$46),1,0))</f>
        <v>0</v>
      </c>
      <c r="CC44" s="76">
        <f>SUM(CA44:CB44)</f>
        <v>0</v>
      </c>
    </row>
    <row r="45" spans="2:109" ht="20.25" customHeight="1" x14ac:dyDescent="0.2">
      <c r="B45" s="418" t="s">
        <v>2</v>
      </c>
      <c r="C45" s="407"/>
      <c r="D45" s="419" t="str">
        <f>IF(ISBLANK($AZ$28),"",CA29)</f>
        <v>Bayer Leverkusen</v>
      </c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1"/>
      <c r="P45" s="404">
        <f>IF(ISBLANK($AZ$28),"",$CB$29)</f>
        <v>3</v>
      </c>
      <c r="Q45" s="405"/>
      <c r="R45" s="406"/>
      <c r="S45" s="407">
        <f>IF(ISBLANK($AZ$28),"",$CC$29)</f>
        <v>2</v>
      </c>
      <c r="T45" s="407"/>
      <c r="U45" s="121" t="s">
        <v>13</v>
      </c>
      <c r="V45" s="407">
        <f>IF(ISBLANK($AZ$28),"",$CE$29)</f>
        <v>2</v>
      </c>
      <c r="W45" s="407"/>
      <c r="X45" s="408">
        <f>IF(ISBLANK($AZ$28),"",$CF$29)</f>
        <v>0</v>
      </c>
      <c r="Y45" s="409"/>
      <c r="Z45" s="410"/>
      <c r="AA45" s="34"/>
      <c r="AB45" s="34"/>
      <c r="AC45" s="34"/>
      <c r="AD45" s="34"/>
      <c r="AE45" s="418" t="s">
        <v>2</v>
      </c>
      <c r="AF45" s="407"/>
      <c r="AG45" s="419" t="str">
        <f>IF(ISBLANK($AZ$29),"",$CA$32)</f>
        <v>Arminia Bielefeld</v>
      </c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1"/>
      <c r="AS45" s="404">
        <f>IF(ISBLANK($AZ$29),"",$CB$32)</f>
        <v>1</v>
      </c>
      <c r="AT45" s="405"/>
      <c r="AU45" s="406"/>
      <c r="AV45" s="407">
        <f>IF(ISBLANK($AZ$29),"",$CC$32)</f>
        <v>2</v>
      </c>
      <c r="AW45" s="407"/>
      <c r="AX45" s="121" t="s">
        <v>13</v>
      </c>
      <c r="AY45" s="407">
        <f>IF(ISBLANK($AZ$29),"",$CE$32)</f>
        <v>3</v>
      </c>
      <c r="AZ45" s="407"/>
      <c r="BA45" s="408">
        <f>IF(ISBLANK($AZ$29),"",$CF$32)</f>
        <v>-1</v>
      </c>
      <c r="BB45" s="409"/>
      <c r="BC45" s="410"/>
      <c r="BU45" s="103"/>
      <c r="BV45" s="98"/>
      <c r="BW45" s="103"/>
      <c r="CA45" s="74">
        <f>IF(ISBLANK($AZ$36),"",IF(AND($X$50=$X$51,$P$51=$P$50,$S$51=$S$50),1,0))</f>
        <v>0</v>
      </c>
      <c r="CB45" s="74">
        <f>IF(ISBLANK($AZ$36),"",IF(AND($X$52=$X$51,$P$51=$P$52,$S$51=$S$52),1,0))</f>
        <v>0</v>
      </c>
      <c r="CC45" s="76">
        <f>SUM(CA45:CB45)</f>
        <v>0</v>
      </c>
    </row>
    <row r="46" spans="2:109" ht="20.25" customHeight="1" thickBot="1" x14ac:dyDescent="0.25">
      <c r="B46" s="392" t="s">
        <v>3</v>
      </c>
      <c r="C46" s="393"/>
      <c r="D46" s="394" t="str">
        <f>IF(ISBLANK($AZ$28),"",CA30)</f>
        <v>PAOK Saloniki (GR)</v>
      </c>
      <c r="E46" s="395"/>
      <c r="F46" s="395"/>
      <c r="G46" s="395"/>
      <c r="H46" s="395"/>
      <c r="I46" s="395"/>
      <c r="J46" s="395"/>
      <c r="K46" s="395"/>
      <c r="L46" s="395"/>
      <c r="M46" s="395"/>
      <c r="N46" s="395"/>
      <c r="O46" s="396"/>
      <c r="P46" s="397">
        <f>IF(ISBLANK($AZ$28),"",$CB$30)</f>
        <v>0</v>
      </c>
      <c r="Q46" s="398"/>
      <c r="R46" s="399"/>
      <c r="S46" s="393">
        <f>IF(ISBLANK($AZ$28),"",$CC$30)</f>
        <v>0</v>
      </c>
      <c r="T46" s="393"/>
      <c r="U46" s="122" t="s">
        <v>13</v>
      </c>
      <c r="V46" s="393">
        <f>IF(ISBLANK($AZ$28),"",$CE$30)</f>
        <v>2</v>
      </c>
      <c r="W46" s="393"/>
      <c r="X46" s="400">
        <f>IF(ISBLANK($AZ$28),"",$CF$30)</f>
        <v>-2</v>
      </c>
      <c r="Y46" s="401"/>
      <c r="Z46" s="402"/>
      <c r="AA46" s="34"/>
      <c r="AB46" s="34"/>
      <c r="AC46" s="34"/>
      <c r="AD46" s="34"/>
      <c r="AE46" s="392" t="s">
        <v>3</v>
      </c>
      <c r="AF46" s="393"/>
      <c r="AG46" s="394" t="str">
        <f>IF(ISBLANK($AZ$29),"",$CA$33)</f>
        <v>Fortuna Düsseldorf</v>
      </c>
      <c r="AH46" s="395"/>
      <c r="AI46" s="395"/>
      <c r="AJ46" s="395"/>
      <c r="AK46" s="395"/>
      <c r="AL46" s="395"/>
      <c r="AM46" s="395"/>
      <c r="AN46" s="395"/>
      <c r="AO46" s="395"/>
      <c r="AP46" s="395"/>
      <c r="AQ46" s="395"/>
      <c r="AR46" s="396"/>
      <c r="AS46" s="397">
        <f>IF(ISBLANK($AZ$29),"",$CB$33)</f>
        <v>1</v>
      </c>
      <c r="AT46" s="398"/>
      <c r="AU46" s="399"/>
      <c r="AV46" s="393">
        <f>IF(ISBLANK($AZ$29),"",$CC$33)</f>
        <v>1</v>
      </c>
      <c r="AW46" s="393"/>
      <c r="AX46" s="122" t="s">
        <v>13</v>
      </c>
      <c r="AY46" s="393">
        <f>IF(ISBLANK($AZ$29),"",$CE$33)</f>
        <v>2</v>
      </c>
      <c r="AZ46" s="393"/>
      <c r="BA46" s="400">
        <f>IF(ISBLANK($AZ$29),"",$CF$33)</f>
        <v>-1</v>
      </c>
      <c r="BB46" s="401"/>
      <c r="BC46" s="402"/>
      <c r="BU46" s="103"/>
      <c r="BV46" s="98"/>
      <c r="BW46" s="103"/>
      <c r="CA46" s="74">
        <f>IF(ISBLANK($AZ$39),"",IF(AND($BA$50=$BA$51,$AS$51=$AS$50,$AV$51=$AV$50),1,0))</f>
        <v>0</v>
      </c>
      <c r="CB46" s="74">
        <f>IF(ISBLANK($AZ$39),"",IF(AND($BA$52=$BA$51,$AS$51=$AS$52,$AV$51=$AV$52),1,0))</f>
        <v>0</v>
      </c>
      <c r="CC46" s="76">
        <f>SUM(CA46:CB46)</f>
        <v>0</v>
      </c>
    </row>
    <row r="47" spans="2:109" x14ac:dyDescent="0.2">
      <c r="BD47" s="19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103"/>
      <c r="BV47" s="98"/>
      <c r="BW47" s="103"/>
      <c r="BX47" s="77"/>
      <c r="BY47" s="77"/>
      <c r="BZ47" s="77"/>
      <c r="CD47" s="77"/>
      <c r="CE47" s="77"/>
      <c r="CF47" s="77"/>
      <c r="CG47" s="77"/>
      <c r="CH47" s="77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</row>
    <row r="48" spans="2:109" ht="9" customHeight="1" thickBot="1" x14ac:dyDescent="0.25">
      <c r="BU48" s="103"/>
      <c r="BV48" s="98"/>
      <c r="BW48" s="103"/>
    </row>
    <row r="49" spans="1:90" ht="13.5" thickBot="1" x14ac:dyDescent="0.25">
      <c r="B49" s="422" t="s">
        <v>46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423"/>
      <c r="P49" s="422" t="s">
        <v>17</v>
      </c>
      <c r="Q49" s="194"/>
      <c r="R49" s="423"/>
      <c r="S49" s="422" t="s">
        <v>18</v>
      </c>
      <c r="T49" s="194"/>
      <c r="U49" s="194"/>
      <c r="V49" s="194"/>
      <c r="W49" s="423"/>
      <c r="X49" s="422" t="s">
        <v>19</v>
      </c>
      <c r="Y49" s="194"/>
      <c r="Z49" s="423"/>
      <c r="AA49" s="50"/>
      <c r="AB49" s="50"/>
      <c r="AC49" s="50"/>
      <c r="AD49" s="50"/>
      <c r="AE49" s="422" t="s">
        <v>47</v>
      </c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423"/>
      <c r="AS49" s="422" t="s">
        <v>17</v>
      </c>
      <c r="AT49" s="194"/>
      <c r="AU49" s="423"/>
      <c r="AV49" s="422" t="s">
        <v>18</v>
      </c>
      <c r="AW49" s="194"/>
      <c r="AX49" s="194"/>
      <c r="AY49" s="194"/>
      <c r="AZ49" s="423"/>
      <c r="BA49" s="422" t="s">
        <v>19</v>
      </c>
      <c r="BB49" s="194"/>
      <c r="BC49" s="423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103"/>
      <c r="BV49" s="98"/>
      <c r="BW49" s="103"/>
      <c r="BX49" s="77"/>
      <c r="BY49" s="77"/>
      <c r="BZ49" s="77"/>
    </row>
    <row r="50" spans="1:90" ht="20.25" customHeight="1" x14ac:dyDescent="0.2">
      <c r="B50" s="424" t="s">
        <v>1</v>
      </c>
      <c r="C50" s="414"/>
      <c r="D50" s="425" t="str">
        <f>IF(ISBLANK($AZ$30),"",$CA$34)</f>
        <v>1.FC Köln</v>
      </c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7"/>
      <c r="P50" s="411">
        <f>IF(ISBLANK($AZ$30),"",$CB$34)</f>
        <v>3</v>
      </c>
      <c r="Q50" s="412"/>
      <c r="R50" s="413"/>
      <c r="S50" s="414">
        <f>IF(ISBLANK($AZ$30),"",$CC$34)</f>
        <v>4</v>
      </c>
      <c r="T50" s="414"/>
      <c r="U50" s="120" t="s">
        <v>13</v>
      </c>
      <c r="V50" s="414">
        <f>IF(ISBLANK($AZ$30),"",$CE$34)</f>
        <v>3</v>
      </c>
      <c r="W50" s="414"/>
      <c r="X50" s="415">
        <f>IF(ISBLANK($AZ$30),"",$CF$34)</f>
        <v>1</v>
      </c>
      <c r="Y50" s="416"/>
      <c r="Z50" s="417"/>
      <c r="AA50" s="34"/>
      <c r="AB50" s="34"/>
      <c r="AC50" s="34"/>
      <c r="AD50" s="34"/>
      <c r="AE50" s="424" t="s">
        <v>1</v>
      </c>
      <c r="AF50" s="414"/>
      <c r="AG50" s="425" t="str">
        <f>IF(ISBLANK($AZ$31),"",$CA$37)</f>
        <v>FSV Mainz</v>
      </c>
      <c r="AH50" s="426"/>
      <c r="AI50" s="426"/>
      <c r="AJ50" s="426"/>
      <c r="AK50" s="426"/>
      <c r="AL50" s="426"/>
      <c r="AM50" s="426"/>
      <c r="AN50" s="426"/>
      <c r="AO50" s="426"/>
      <c r="AP50" s="426"/>
      <c r="AQ50" s="426"/>
      <c r="AR50" s="427"/>
      <c r="AS50" s="411">
        <f>IF(ISBLANK($AZ$31),"",$CB$37)</f>
        <v>4</v>
      </c>
      <c r="AT50" s="412"/>
      <c r="AU50" s="413"/>
      <c r="AV50" s="414">
        <f>IF(ISBLANK($AZ$31),"",$CC$37)</f>
        <v>3</v>
      </c>
      <c r="AW50" s="414"/>
      <c r="AX50" s="120" t="s">
        <v>13</v>
      </c>
      <c r="AY50" s="414">
        <f>IF(ISBLANK($AZ$31),"",$CE$37)</f>
        <v>1</v>
      </c>
      <c r="AZ50" s="414"/>
      <c r="BA50" s="415">
        <f>IF(ISBLANK($AZ$31),"",$CF$37)</f>
        <v>2</v>
      </c>
      <c r="BB50" s="416"/>
      <c r="BC50" s="417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103"/>
      <c r="BV50" s="98"/>
      <c r="BW50" s="103"/>
      <c r="BX50" s="77"/>
      <c r="BY50" s="77"/>
      <c r="BZ50" s="77"/>
    </row>
    <row r="51" spans="1:90" ht="20.25" customHeight="1" x14ac:dyDescent="0.2">
      <c r="B51" s="418" t="s">
        <v>2</v>
      </c>
      <c r="C51" s="407"/>
      <c r="D51" s="419" t="str">
        <f>IF(ISBLANK($AZ$30),"",$CA$35)</f>
        <v>Borussia Dortmund</v>
      </c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421"/>
      <c r="P51" s="404">
        <f>IF(ISBLANK($AZ$30),"",$CB$35)</f>
        <v>6</v>
      </c>
      <c r="Q51" s="405"/>
      <c r="R51" s="406"/>
      <c r="S51" s="407">
        <f>IF(ISBLANK($AZ$30),"",$CC$35)</f>
        <v>4</v>
      </c>
      <c r="T51" s="407"/>
      <c r="U51" s="121" t="s">
        <v>13</v>
      </c>
      <c r="V51" s="407">
        <f>IF(ISBLANK($AZ$30),"",$CE$35)</f>
        <v>1</v>
      </c>
      <c r="W51" s="407"/>
      <c r="X51" s="408">
        <f>IF(ISBLANK($AZ$30),"",$CF$35)</f>
        <v>3</v>
      </c>
      <c r="Y51" s="409"/>
      <c r="Z51" s="410"/>
      <c r="AA51" s="34"/>
      <c r="AB51" s="34"/>
      <c r="AC51" s="34"/>
      <c r="AD51" s="34"/>
      <c r="AE51" s="418" t="s">
        <v>2</v>
      </c>
      <c r="AF51" s="407"/>
      <c r="AG51" s="419" t="str">
        <f>IF(ISBLANK($AZ$31),"",$CA$38)</f>
        <v>FC Bayern München</v>
      </c>
      <c r="AH51" s="420"/>
      <c r="AI51" s="420"/>
      <c r="AJ51" s="420"/>
      <c r="AK51" s="420"/>
      <c r="AL51" s="420"/>
      <c r="AM51" s="420"/>
      <c r="AN51" s="420"/>
      <c r="AO51" s="420"/>
      <c r="AP51" s="420"/>
      <c r="AQ51" s="420"/>
      <c r="AR51" s="421"/>
      <c r="AS51" s="404">
        <f>IF(ISBLANK($AZ$31),"",$CB$38)</f>
        <v>4</v>
      </c>
      <c r="AT51" s="405"/>
      <c r="AU51" s="406"/>
      <c r="AV51" s="407">
        <f>IF(ISBLANK($AZ$31),"",$CC$38)</f>
        <v>4</v>
      </c>
      <c r="AW51" s="407"/>
      <c r="AX51" s="121" t="s">
        <v>13</v>
      </c>
      <c r="AY51" s="407">
        <f>IF(ISBLANK($AZ$31),"",$CE$38)</f>
        <v>0</v>
      </c>
      <c r="AZ51" s="407"/>
      <c r="BA51" s="408">
        <f>IF(ISBLANK($AZ$31),"",$CF$38)</f>
        <v>4</v>
      </c>
      <c r="BB51" s="409"/>
      <c r="BC51" s="410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103"/>
      <c r="BV51" s="98"/>
      <c r="BW51" s="103"/>
      <c r="BX51" s="77"/>
      <c r="BY51" s="77"/>
      <c r="BZ51" s="77"/>
      <c r="CA51" s="123"/>
      <c r="CB51" s="123"/>
      <c r="CC51" s="124"/>
    </row>
    <row r="52" spans="1:90" ht="20.25" customHeight="1" thickBot="1" x14ac:dyDescent="0.25">
      <c r="B52" s="392" t="s">
        <v>3</v>
      </c>
      <c r="C52" s="393"/>
      <c r="D52" s="394" t="str">
        <f>IF(ISBLANK($AZ$30),"",$CA$36)</f>
        <v>Tennis Borussia Berlin</v>
      </c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6"/>
      <c r="P52" s="397">
        <f>IF(ISBLANK($AZ$30),"",$CB$36)</f>
        <v>0</v>
      </c>
      <c r="Q52" s="398"/>
      <c r="R52" s="399"/>
      <c r="S52" s="393">
        <f>IF(ISBLANK($AZ$30),"",$CC$36)</f>
        <v>1</v>
      </c>
      <c r="T52" s="393"/>
      <c r="U52" s="122" t="s">
        <v>13</v>
      </c>
      <c r="V52" s="393">
        <f>IF(ISBLANK($AZ$30),"",$CE$36)</f>
        <v>5</v>
      </c>
      <c r="W52" s="393"/>
      <c r="X52" s="400">
        <f>IF(ISBLANK($AZ$30),"",$CF$36)</f>
        <v>-4</v>
      </c>
      <c r="Y52" s="401"/>
      <c r="Z52" s="402"/>
      <c r="AA52" s="34"/>
      <c r="AB52" s="34"/>
      <c r="AC52" s="34"/>
      <c r="AD52" s="34"/>
      <c r="AE52" s="392" t="s">
        <v>3</v>
      </c>
      <c r="AF52" s="393"/>
      <c r="AG52" s="394" t="str">
        <f>IF(ISBLANK($AZ$31),"",$CA$39)</f>
        <v>RSC Anderlecht</v>
      </c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6"/>
      <c r="AS52" s="397">
        <f>IF(ISBLANK($AZ$31),"",$CB$39)</f>
        <v>0</v>
      </c>
      <c r="AT52" s="398"/>
      <c r="AU52" s="399"/>
      <c r="AV52" s="393">
        <f>IF(ISBLANK($AZ$31),"",$CC$39)</f>
        <v>1</v>
      </c>
      <c r="AW52" s="393"/>
      <c r="AX52" s="122" t="s">
        <v>13</v>
      </c>
      <c r="AY52" s="393">
        <f>IF(ISBLANK($AZ$31),"",$CE$39)</f>
        <v>7</v>
      </c>
      <c r="AZ52" s="393"/>
      <c r="BA52" s="400">
        <f>IF(ISBLANK($AZ$31),"",$CF$39)</f>
        <v>-6</v>
      </c>
      <c r="BB52" s="401"/>
      <c r="BC52" s="402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103"/>
      <c r="BV52" s="98"/>
      <c r="BW52" s="103"/>
      <c r="BX52" s="77"/>
      <c r="BY52" s="77"/>
      <c r="BZ52" s="77"/>
    </row>
    <row r="53" spans="1:90" ht="14.1" customHeight="1" x14ac:dyDescent="0.2">
      <c r="B53" s="44"/>
      <c r="C53" s="44"/>
      <c r="D53" s="44"/>
      <c r="E53" s="44"/>
      <c r="F53" s="44"/>
      <c r="G53" s="44"/>
      <c r="H53" s="44"/>
      <c r="I53" s="44"/>
      <c r="J53" s="45"/>
      <c r="K53" s="45"/>
      <c r="L53" s="45"/>
      <c r="M53" s="45"/>
      <c r="N53" s="45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8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8"/>
      <c r="AX53" s="48"/>
      <c r="AY53" s="48"/>
      <c r="AZ53" s="48"/>
      <c r="BA53" s="48"/>
      <c r="BB53" s="48"/>
      <c r="BC53" s="48"/>
      <c r="BD53" s="93"/>
      <c r="BF53" s="102"/>
      <c r="BG53" s="102"/>
      <c r="BH53" s="102"/>
      <c r="BU53" s="103"/>
      <c r="BV53" s="98"/>
      <c r="BW53" s="103"/>
    </row>
    <row r="54" spans="1:90" ht="5.25" customHeight="1" x14ac:dyDescent="0.2">
      <c r="B54" s="44"/>
      <c r="C54" s="44"/>
      <c r="D54" s="44"/>
      <c r="E54" s="44"/>
      <c r="F54" s="44"/>
      <c r="G54" s="44"/>
      <c r="H54" s="44"/>
      <c r="I54" s="44"/>
      <c r="J54" s="45"/>
      <c r="K54" s="45"/>
      <c r="L54" s="45"/>
      <c r="M54" s="45"/>
      <c r="N54" s="45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8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8"/>
      <c r="AX54" s="48"/>
      <c r="AY54" s="48"/>
      <c r="AZ54" s="48"/>
      <c r="BA54" s="48"/>
      <c r="BB54" s="48"/>
      <c r="BC54" s="48"/>
      <c r="BD54" s="93"/>
      <c r="BF54" s="102"/>
      <c r="BG54" s="102"/>
      <c r="BH54" s="102"/>
      <c r="BU54" s="103"/>
      <c r="BV54" s="98"/>
      <c r="BW54" s="103"/>
    </row>
    <row r="55" spans="1:90" ht="25.5" customHeight="1" x14ac:dyDescent="0.2">
      <c r="B55" s="403" t="str">
        <f>$A$2</f>
        <v>SV Rheydt 08</v>
      </c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403"/>
      <c r="AA55" s="403"/>
      <c r="AB55" s="403"/>
      <c r="AC55" s="403"/>
      <c r="AD55" s="403"/>
      <c r="AE55" s="403"/>
      <c r="AF55" s="403"/>
      <c r="AG55" s="403"/>
      <c r="AH55" s="403"/>
      <c r="AI55" s="403"/>
      <c r="AJ55" s="403"/>
      <c r="AK55" s="403"/>
      <c r="AL55" s="403"/>
      <c r="AM55" s="403"/>
      <c r="AN55" s="403"/>
      <c r="AO55" s="403"/>
      <c r="AP55" s="403"/>
      <c r="AQ55" s="403"/>
      <c r="AR55" s="403"/>
      <c r="AS55" s="403"/>
      <c r="AT55" s="403"/>
      <c r="AU55" s="403"/>
      <c r="AV55" s="403"/>
      <c r="AW55" s="403"/>
      <c r="AX55" s="403"/>
      <c r="AY55" s="403"/>
      <c r="AZ55" s="403"/>
      <c r="BA55" s="403"/>
      <c r="BB55" s="403"/>
      <c r="BC55" s="403"/>
      <c r="BU55" s="103"/>
      <c r="BV55" s="98"/>
      <c r="BW55" s="103"/>
    </row>
    <row r="56" spans="1:90" ht="4.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U56" s="103"/>
      <c r="BV56" s="98"/>
      <c r="BW56" s="103"/>
    </row>
    <row r="57" spans="1:90" ht="18" x14ac:dyDescent="0.25">
      <c r="B57" s="92" t="s">
        <v>39</v>
      </c>
      <c r="W57" s="125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BX57" s="74"/>
    </row>
    <row r="58" spans="1:90" ht="6" customHeight="1" x14ac:dyDescent="0.2">
      <c r="BX58" s="74"/>
      <c r="BY58" s="74"/>
      <c r="BZ58" s="74"/>
      <c r="CG58" s="77"/>
      <c r="CH58" s="77"/>
    </row>
    <row r="59" spans="1:90" ht="15.75" x14ac:dyDescent="0.25">
      <c r="A59" s="84"/>
      <c r="B59" s="84"/>
      <c r="C59" s="84"/>
      <c r="D59" s="84"/>
      <c r="E59" s="84"/>
      <c r="F59" s="84"/>
      <c r="G59" s="90" t="s">
        <v>30</v>
      </c>
      <c r="H59" s="373">
        <v>0.62083333333333335</v>
      </c>
      <c r="I59" s="373"/>
      <c r="J59" s="373"/>
      <c r="K59" s="373"/>
      <c r="L59" s="373"/>
      <c r="M59" s="24" t="s">
        <v>31</v>
      </c>
      <c r="N59" s="84"/>
      <c r="O59" s="84"/>
      <c r="P59" s="84"/>
      <c r="Q59" s="84"/>
      <c r="R59" s="84"/>
      <c r="S59" s="84"/>
      <c r="T59" s="84"/>
      <c r="U59" s="90" t="s">
        <v>32</v>
      </c>
      <c r="V59" s="374"/>
      <c r="W59" s="374"/>
      <c r="X59" s="91"/>
      <c r="Y59" s="375">
        <v>1.1111111111111112E-2</v>
      </c>
      <c r="Z59" s="375"/>
      <c r="AA59" s="375"/>
      <c r="AB59" s="375"/>
      <c r="AC59" s="375"/>
      <c r="AD59" s="24" t="s">
        <v>33</v>
      </c>
      <c r="AE59" s="84"/>
      <c r="AF59" s="84"/>
      <c r="AG59" s="84"/>
      <c r="AH59" s="84"/>
      <c r="AI59" s="84"/>
      <c r="AJ59" s="84"/>
      <c r="AK59" s="90" t="s">
        <v>34</v>
      </c>
      <c r="AL59" s="375">
        <v>2.0833333333333333E-3</v>
      </c>
      <c r="AM59" s="375"/>
      <c r="AN59" s="375"/>
      <c r="AO59" s="375"/>
      <c r="AP59" s="375"/>
      <c r="AQ59" s="24" t="s">
        <v>33</v>
      </c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X59" s="74"/>
      <c r="BY59" s="74"/>
      <c r="BZ59" s="74"/>
      <c r="CG59" s="77"/>
      <c r="CH59" s="77"/>
    </row>
    <row r="60" spans="1:90" ht="5.25" customHeight="1" thickBot="1" x14ac:dyDescent="0.25">
      <c r="B60" s="44"/>
      <c r="C60" s="44"/>
      <c r="D60" s="43"/>
      <c r="E60" s="43"/>
      <c r="F60" s="43"/>
      <c r="G60" s="43"/>
      <c r="H60" s="43"/>
      <c r="I60" s="43"/>
      <c r="J60" s="126"/>
      <c r="K60" s="126"/>
      <c r="L60" s="126"/>
      <c r="M60" s="126"/>
      <c r="N60" s="126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8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48"/>
      <c r="AX60" s="48"/>
      <c r="AY60" s="48"/>
      <c r="AZ60" s="48"/>
      <c r="BA60" s="48"/>
      <c r="BB60" s="44"/>
      <c r="BC60" s="44"/>
      <c r="BX60" s="74"/>
      <c r="BY60" s="74"/>
      <c r="BZ60" s="74"/>
      <c r="CG60" s="77"/>
      <c r="CH60" s="77"/>
    </row>
    <row r="61" spans="1:90" ht="16.5" customHeight="1" thickBot="1" x14ac:dyDescent="0.25">
      <c r="B61" s="387" t="s">
        <v>6</v>
      </c>
      <c r="C61" s="388"/>
      <c r="D61" s="380" t="s">
        <v>7</v>
      </c>
      <c r="E61" s="389"/>
      <c r="F61" s="389"/>
      <c r="G61" s="389"/>
      <c r="H61" s="389"/>
      <c r="I61" s="388"/>
      <c r="J61" s="380" t="s">
        <v>8</v>
      </c>
      <c r="K61" s="389"/>
      <c r="L61" s="389"/>
      <c r="M61" s="389"/>
      <c r="N61" s="388"/>
      <c r="O61" s="380" t="s">
        <v>40</v>
      </c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89"/>
      <c r="AK61" s="389"/>
      <c r="AL61" s="389"/>
      <c r="AM61" s="389"/>
      <c r="AN61" s="389"/>
      <c r="AO61" s="389"/>
      <c r="AP61" s="389"/>
      <c r="AQ61" s="389"/>
      <c r="AR61" s="389"/>
      <c r="AS61" s="389"/>
      <c r="AT61" s="389"/>
      <c r="AU61" s="389"/>
      <c r="AV61" s="388"/>
      <c r="AW61" s="380" t="s">
        <v>10</v>
      </c>
      <c r="AX61" s="389"/>
      <c r="AY61" s="389"/>
      <c r="AZ61" s="389"/>
      <c r="BA61" s="388"/>
      <c r="BB61" s="380"/>
      <c r="BC61" s="381"/>
      <c r="BX61" s="74"/>
      <c r="BY61" s="74"/>
      <c r="BZ61" s="74"/>
      <c r="CG61" s="77"/>
      <c r="CH61" s="77"/>
    </row>
    <row r="62" spans="1:90" ht="15" customHeight="1" x14ac:dyDescent="0.2">
      <c r="B62" s="346">
        <v>13</v>
      </c>
      <c r="C62" s="330"/>
      <c r="D62" s="347">
        <v>1</v>
      </c>
      <c r="E62" s="348"/>
      <c r="F62" s="348"/>
      <c r="G62" s="348"/>
      <c r="H62" s="348"/>
      <c r="I62" s="349"/>
      <c r="J62" s="353">
        <f>$H$59</f>
        <v>0.62083333333333335</v>
      </c>
      <c r="K62" s="354"/>
      <c r="L62" s="354"/>
      <c r="M62" s="354"/>
      <c r="N62" s="355"/>
      <c r="O62" s="390" t="str">
        <f>IF(ISBLANK($AZ$36),"",IF(AND($CA$43=1),"ACHTUNG! Mannschaften gleich!",$D$44))</f>
        <v>VFL Bochum</v>
      </c>
      <c r="P62" s="385" t="e">
        <f>IF(ISBLANK(#REF!)," ",IF(#REF!&lt;#REF!,#REF!,IF(#REF!&lt;#REF!,#REF!)))</f>
        <v>#REF!</v>
      </c>
      <c r="Q62" s="385" t="e">
        <f>IF(ISBLANK(#REF!)," ",IF(#REF!&lt;#REF!,#REF!,IF(#REF!&lt;#REF!,#REF!)))</f>
        <v>#REF!</v>
      </c>
      <c r="R62" s="385" t="e">
        <f>IF(ISBLANK(#REF!)," ",IF(#REF!&lt;#REF!,#REF!,IF(#REF!&lt;#REF!,#REF!)))</f>
        <v>#REF!</v>
      </c>
      <c r="S62" s="385" t="e">
        <f>IF(ISBLANK(#REF!)," ",IF(#REF!&lt;#REF!,#REF!,IF(#REF!&lt;#REF!,#REF!)))</f>
        <v>#REF!</v>
      </c>
      <c r="T62" s="385" t="e">
        <f>IF(ISBLANK(#REF!)," ",IF(#REF!&lt;#REF!,#REF!,IF(#REF!&lt;#REF!,#REF!)))</f>
        <v>#REF!</v>
      </c>
      <c r="U62" s="385" t="e">
        <f>IF(ISBLANK(#REF!)," ",IF(#REF!&lt;#REF!,#REF!,IF(#REF!&lt;#REF!,#REF!)))</f>
        <v>#REF!</v>
      </c>
      <c r="V62" s="385" t="e">
        <f>IF(ISBLANK(#REF!)," ",IF(#REF!&lt;#REF!,#REF!,IF(#REF!&lt;#REF!,#REF!)))</f>
        <v>#REF!</v>
      </c>
      <c r="W62" s="385" t="e">
        <f>IF(ISBLANK(#REF!)," ",IF(#REF!&lt;#REF!,#REF!,IF(#REF!&lt;#REF!,#REF!)))</f>
        <v>#REF!</v>
      </c>
      <c r="X62" s="385" t="e">
        <f>IF(ISBLANK(#REF!)," ",IF(#REF!&lt;#REF!,#REF!,IF(#REF!&lt;#REF!,#REF!)))</f>
        <v>#REF!</v>
      </c>
      <c r="Y62" s="385" t="e">
        <f>IF(ISBLANK(#REF!)," ",IF(#REF!&lt;#REF!,#REF!,IF(#REF!&lt;#REF!,#REF!)))</f>
        <v>#REF!</v>
      </c>
      <c r="Z62" s="385" t="e">
        <f>IF(ISBLANK(#REF!)," ",IF(#REF!&lt;#REF!,#REF!,IF(#REF!&lt;#REF!,#REF!)))</f>
        <v>#REF!</v>
      </c>
      <c r="AA62" s="385" t="e">
        <f>IF(ISBLANK(#REF!)," ",IF(#REF!&lt;#REF!,#REF!,IF(#REF!&lt;#REF!,#REF!)))</f>
        <v>#REF!</v>
      </c>
      <c r="AB62" s="385" t="e">
        <f>IF(ISBLANK(#REF!)," ",IF(#REF!&lt;#REF!,#REF!,IF(#REF!&lt;#REF!,#REF!)))</f>
        <v>#REF!</v>
      </c>
      <c r="AC62" s="385" t="e">
        <f>IF(ISBLANK(#REF!)," ",IF(#REF!&lt;#REF!,#REF!,IF(#REF!&lt;#REF!,#REF!)))</f>
        <v>#REF!</v>
      </c>
      <c r="AD62" s="385" t="e">
        <f>IF(ISBLANK(#REF!)," ",IF(#REF!&lt;#REF!,#REF!,IF(#REF!&lt;#REF!,#REF!)))</f>
        <v>#REF!</v>
      </c>
      <c r="AE62" s="101" t="s">
        <v>12</v>
      </c>
      <c r="AF62" s="383" t="str">
        <f>IF(ISBLANK($AZ$37),"",IF(AND($CA$44=1),"ACHTUNG! Mannschaften gleich!",$AG$44))</f>
        <v>Rot-Weiss Essen</v>
      </c>
      <c r="AG62" s="383" t="e">
        <f>IF(ISBLANK(#REF!)," ",IF(#REF!&lt;#REF!,#REF!,IF(#REF!&lt;#REF!,#REF!)))</f>
        <v>#REF!</v>
      </c>
      <c r="AH62" s="383" t="e">
        <f>IF(ISBLANK(#REF!)," ",IF(#REF!&lt;#REF!,#REF!,IF(#REF!&lt;#REF!,#REF!)))</f>
        <v>#REF!</v>
      </c>
      <c r="AI62" s="383" t="e">
        <f>IF(ISBLANK(#REF!)," ",IF(#REF!&lt;#REF!,#REF!,IF(#REF!&lt;#REF!,#REF!)))</f>
        <v>#REF!</v>
      </c>
      <c r="AJ62" s="383" t="e">
        <f>IF(ISBLANK(#REF!)," ",IF(#REF!&lt;#REF!,#REF!,IF(#REF!&lt;#REF!,#REF!)))</f>
        <v>#REF!</v>
      </c>
      <c r="AK62" s="383" t="e">
        <f>IF(ISBLANK(#REF!)," ",IF(#REF!&lt;#REF!,#REF!,IF(#REF!&lt;#REF!,#REF!)))</f>
        <v>#REF!</v>
      </c>
      <c r="AL62" s="383" t="e">
        <f>IF(ISBLANK(#REF!)," ",IF(#REF!&lt;#REF!,#REF!,IF(#REF!&lt;#REF!,#REF!)))</f>
        <v>#REF!</v>
      </c>
      <c r="AM62" s="383" t="e">
        <f>IF(ISBLANK(#REF!)," ",IF(#REF!&lt;#REF!,#REF!,IF(#REF!&lt;#REF!,#REF!)))</f>
        <v>#REF!</v>
      </c>
      <c r="AN62" s="383" t="e">
        <f>IF(ISBLANK(#REF!)," ",IF(#REF!&lt;#REF!,#REF!,IF(#REF!&lt;#REF!,#REF!)))</f>
        <v>#REF!</v>
      </c>
      <c r="AO62" s="383" t="e">
        <f>IF(ISBLANK(#REF!)," ",IF(#REF!&lt;#REF!,#REF!,IF(#REF!&lt;#REF!,#REF!)))</f>
        <v>#REF!</v>
      </c>
      <c r="AP62" s="383" t="e">
        <f>IF(ISBLANK(#REF!)," ",IF(#REF!&lt;#REF!,#REF!,IF(#REF!&lt;#REF!,#REF!)))</f>
        <v>#REF!</v>
      </c>
      <c r="AQ62" s="383" t="e">
        <f>IF(ISBLANK(#REF!)," ",IF(#REF!&lt;#REF!,#REF!,IF(#REF!&lt;#REF!,#REF!)))</f>
        <v>#REF!</v>
      </c>
      <c r="AR62" s="383" t="e">
        <f>IF(ISBLANK(#REF!)," ",IF(#REF!&lt;#REF!,#REF!,IF(#REF!&lt;#REF!,#REF!)))</f>
        <v>#REF!</v>
      </c>
      <c r="AS62" s="383" t="e">
        <f>IF(ISBLANK(#REF!)," ",IF(#REF!&lt;#REF!,#REF!,IF(#REF!&lt;#REF!,#REF!)))</f>
        <v>#REF!</v>
      </c>
      <c r="AT62" s="383" t="e">
        <f>IF(ISBLANK(#REF!)," ",IF(#REF!&lt;#REF!,#REF!,IF(#REF!&lt;#REF!,#REF!)))</f>
        <v>#REF!</v>
      </c>
      <c r="AU62" s="383" t="e">
        <f>IF(ISBLANK(#REF!)," ",IF(#REF!&lt;#REF!,#REF!,IF(#REF!&lt;#REF!,#REF!)))</f>
        <v>#REF!</v>
      </c>
      <c r="AV62" s="391" t="e">
        <f>IF(ISBLANK(#REF!)," ",IF(#REF!&lt;#REF!,#REF!,IF(#REF!&lt;#REF!,#REF!)))</f>
        <v>#REF!</v>
      </c>
      <c r="AW62" s="363">
        <v>5</v>
      </c>
      <c r="AX62" s="364"/>
      <c r="AY62" s="364" t="s">
        <v>13</v>
      </c>
      <c r="AZ62" s="364">
        <v>6</v>
      </c>
      <c r="BA62" s="367"/>
      <c r="BB62" s="329" t="s">
        <v>114</v>
      </c>
      <c r="BC62" s="330"/>
      <c r="BX62" s="74"/>
      <c r="BY62" s="74"/>
      <c r="BZ62" s="74"/>
      <c r="CG62" s="77"/>
      <c r="CH62" s="77"/>
    </row>
    <row r="63" spans="1:90" s="129" customFormat="1" ht="12" customHeight="1" thickBot="1" x14ac:dyDescent="0.25">
      <c r="B63" s="331"/>
      <c r="C63" s="332"/>
      <c r="D63" s="350"/>
      <c r="E63" s="351"/>
      <c r="F63" s="351"/>
      <c r="G63" s="351"/>
      <c r="H63" s="351"/>
      <c r="I63" s="352"/>
      <c r="J63" s="356"/>
      <c r="K63" s="357"/>
      <c r="L63" s="357"/>
      <c r="M63" s="357"/>
      <c r="N63" s="358"/>
      <c r="O63" s="333" t="s">
        <v>65</v>
      </c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130"/>
      <c r="AF63" s="335" t="s">
        <v>66</v>
      </c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6"/>
      <c r="AW63" s="365"/>
      <c r="AX63" s="366"/>
      <c r="AY63" s="366"/>
      <c r="AZ63" s="366"/>
      <c r="BA63" s="368"/>
      <c r="BB63" s="331"/>
      <c r="BC63" s="332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23"/>
      <c r="BV63" s="132"/>
      <c r="BW63" s="132"/>
      <c r="BX63" s="123"/>
      <c r="BY63" s="123"/>
      <c r="BZ63" s="123"/>
      <c r="CA63" s="123"/>
      <c r="CB63" s="123"/>
      <c r="CC63" s="124"/>
      <c r="CD63" s="124"/>
      <c r="CE63" s="124"/>
      <c r="CF63" s="124"/>
      <c r="CG63" s="133"/>
      <c r="CH63" s="133"/>
      <c r="CI63" s="133"/>
      <c r="CJ63" s="133"/>
      <c r="CK63" s="133"/>
      <c r="CL63" s="133"/>
    </row>
    <row r="64" spans="1:90" ht="3.75" customHeight="1" thickBot="1" x14ac:dyDescent="0.25">
      <c r="BX64" s="74"/>
      <c r="BY64" s="74"/>
      <c r="BZ64" s="74"/>
      <c r="CG64" s="77"/>
      <c r="CH64" s="77"/>
    </row>
    <row r="65" spans="1:116" ht="15.75" customHeight="1" thickBot="1" x14ac:dyDescent="0.25">
      <c r="B65" s="387" t="s">
        <v>6</v>
      </c>
      <c r="C65" s="388"/>
      <c r="D65" s="380" t="s">
        <v>7</v>
      </c>
      <c r="E65" s="389"/>
      <c r="F65" s="389"/>
      <c r="G65" s="389"/>
      <c r="H65" s="389"/>
      <c r="I65" s="388"/>
      <c r="J65" s="380" t="s">
        <v>8</v>
      </c>
      <c r="K65" s="389"/>
      <c r="L65" s="389"/>
      <c r="M65" s="389"/>
      <c r="N65" s="388"/>
      <c r="O65" s="380" t="s">
        <v>41</v>
      </c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8"/>
      <c r="AW65" s="380" t="s">
        <v>10</v>
      </c>
      <c r="AX65" s="389"/>
      <c r="AY65" s="389"/>
      <c r="AZ65" s="389"/>
      <c r="BA65" s="388"/>
      <c r="BB65" s="380"/>
      <c r="BC65" s="381"/>
      <c r="BX65" s="74"/>
      <c r="BY65" s="74"/>
      <c r="BZ65" s="74"/>
      <c r="CG65" s="77"/>
      <c r="CH65" s="77"/>
    </row>
    <row r="66" spans="1:116" ht="15" customHeight="1" x14ac:dyDescent="0.2">
      <c r="B66" s="346">
        <v>14</v>
      </c>
      <c r="C66" s="330"/>
      <c r="D66" s="347">
        <v>1</v>
      </c>
      <c r="E66" s="348"/>
      <c r="F66" s="348"/>
      <c r="G66" s="348"/>
      <c r="H66" s="348"/>
      <c r="I66" s="349"/>
      <c r="J66" s="353">
        <v>0.63402777777777775</v>
      </c>
      <c r="K66" s="354"/>
      <c r="L66" s="354"/>
      <c r="M66" s="354"/>
      <c r="N66" s="355"/>
      <c r="O66" s="382" t="s">
        <v>115</v>
      </c>
      <c r="P66" s="383" t="e">
        <f>IF(ISBLANK(#REF!)," ",IF(#REF!&lt;#REF!,#REF!,IF(#REF!&lt;#REF!,#REF!)))</f>
        <v>#REF!</v>
      </c>
      <c r="Q66" s="383" t="e">
        <f>IF(ISBLANK(#REF!)," ",IF(#REF!&lt;#REF!,#REF!,IF(#REF!&lt;#REF!,#REF!)))</f>
        <v>#REF!</v>
      </c>
      <c r="R66" s="383" t="e">
        <f>IF(ISBLANK(#REF!)," ",IF(#REF!&lt;#REF!,#REF!,IF(#REF!&lt;#REF!,#REF!)))</f>
        <v>#REF!</v>
      </c>
      <c r="S66" s="383" t="e">
        <f>IF(ISBLANK(#REF!)," ",IF(#REF!&lt;#REF!,#REF!,IF(#REF!&lt;#REF!,#REF!)))</f>
        <v>#REF!</v>
      </c>
      <c r="T66" s="383" t="e">
        <f>IF(ISBLANK(#REF!)," ",IF(#REF!&lt;#REF!,#REF!,IF(#REF!&lt;#REF!,#REF!)))</f>
        <v>#REF!</v>
      </c>
      <c r="U66" s="383" t="e">
        <f>IF(ISBLANK(#REF!)," ",IF(#REF!&lt;#REF!,#REF!,IF(#REF!&lt;#REF!,#REF!)))</f>
        <v>#REF!</v>
      </c>
      <c r="V66" s="383" t="e">
        <f>IF(ISBLANK(#REF!)," ",IF(#REF!&lt;#REF!,#REF!,IF(#REF!&lt;#REF!,#REF!)))</f>
        <v>#REF!</v>
      </c>
      <c r="W66" s="383" t="e">
        <f>IF(ISBLANK(#REF!)," ",IF(#REF!&lt;#REF!,#REF!,IF(#REF!&lt;#REF!,#REF!)))</f>
        <v>#REF!</v>
      </c>
      <c r="X66" s="383" t="e">
        <f>IF(ISBLANK(#REF!)," ",IF(#REF!&lt;#REF!,#REF!,IF(#REF!&lt;#REF!,#REF!)))</f>
        <v>#REF!</v>
      </c>
      <c r="Y66" s="383" t="e">
        <f>IF(ISBLANK(#REF!)," ",IF(#REF!&lt;#REF!,#REF!,IF(#REF!&lt;#REF!,#REF!)))</f>
        <v>#REF!</v>
      </c>
      <c r="Z66" s="383" t="e">
        <f>IF(ISBLANK(#REF!)," ",IF(#REF!&lt;#REF!,#REF!,IF(#REF!&lt;#REF!,#REF!)))</f>
        <v>#REF!</v>
      </c>
      <c r="AA66" s="383" t="e">
        <f>IF(ISBLANK(#REF!)," ",IF(#REF!&lt;#REF!,#REF!,IF(#REF!&lt;#REF!,#REF!)))</f>
        <v>#REF!</v>
      </c>
      <c r="AB66" s="383" t="e">
        <f>IF(ISBLANK(#REF!)," ",IF(#REF!&lt;#REF!,#REF!,IF(#REF!&lt;#REF!,#REF!)))</f>
        <v>#REF!</v>
      </c>
      <c r="AC66" s="383" t="e">
        <f>IF(ISBLANK(#REF!)," ",IF(#REF!&lt;#REF!,#REF!,IF(#REF!&lt;#REF!,#REF!)))</f>
        <v>#REF!</v>
      </c>
      <c r="AD66" s="383" t="e">
        <f>IF(ISBLANK(#REF!)," ",IF(#REF!&lt;#REF!,#REF!,IF(#REF!&lt;#REF!,#REF!)))</f>
        <v>#REF!</v>
      </c>
      <c r="AE66" s="101" t="s">
        <v>12</v>
      </c>
      <c r="AF66" s="384" t="s">
        <v>92</v>
      </c>
      <c r="AG66" s="385" t="e">
        <f>IF(ISBLANK(#REF!)," ",IF(#REF!&lt;#REF!,#REF!,IF(#REF!&lt;#REF!,#REF!)))</f>
        <v>#REF!</v>
      </c>
      <c r="AH66" s="385" t="e">
        <f>IF(ISBLANK(#REF!)," ",IF(#REF!&lt;#REF!,#REF!,IF(#REF!&lt;#REF!,#REF!)))</f>
        <v>#REF!</v>
      </c>
      <c r="AI66" s="385" t="e">
        <f>IF(ISBLANK(#REF!)," ",IF(#REF!&lt;#REF!,#REF!,IF(#REF!&lt;#REF!,#REF!)))</f>
        <v>#REF!</v>
      </c>
      <c r="AJ66" s="385" t="e">
        <f>IF(ISBLANK(#REF!)," ",IF(#REF!&lt;#REF!,#REF!,IF(#REF!&lt;#REF!,#REF!)))</f>
        <v>#REF!</v>
      </c>
      <c r="AK66" s="385" t="e">
        <f>IF(ISBLANK(#REF!)," ",IF(#REF!&lt;#REF!,#REF!,IF(#REF!&lt;#REF!,#REF!)))</f>
        <v>#REF!</v>
      </c>
      <c r="AL66" s="385" t="e">
        <f>IF(ISBLANK(#REF!)," ",IF(#REF!&lt;#REF!,#REF!,IF(#REF!&lt;#REF!,#REF!)))</f>
        <v>#REF!</v>
      </c>
      <c r="AM66" s="385" t="e">
        <f>IF(ISBLANK(#REF!)," ",IF(#REF!&lt;#REF!,#REF!,IF(#REF!&lt;#REF!,#REF!)))</f>
        <v>#REF!</v>
      </c>
      <c r="AN66" s="385" t="e">
        <f>IF(ISBLANK(#REF!)," ",IF(#REF!&lt;#REF!,#REF!,IF(#REF!&lt;#REF!,#REF!)))</f>
        <v>#REF!</v>
      </c>
      <c r="AO66" s="385" t="e">
        <f>IF(ISBLANK(#REF!)," ",IF(#REF!&lt;#REF!,#REF!,IF(#REF!&lt;#REF!,#REF!)))</f>
        <v>#REF!</v>
      </c>
      <c r="AP66" s="385" t="e">
        <f>IF(ISBLANK(#REF!)," ",IF(#REF!&lt;#REF!,#REF!,IF(#REF!&lt;#REF!,#REF!)))</f>
        <v>#REF!</v>
      </c>
      <c r="AQ66" s="385" t="e">
        <f>IF(ISBLANK(#REF!)," ",IF(#REF!&lt;#REF!,#REF!,IF(#REF!&lt;#REF!,#REF!)))</f>
        <v>#REF!</v>
      </c>
      <c r="AR66" s="385" t="e">
        <f>IF(ISBLANK(#REF!)," ",IF(#REF!&lt;#REF!,#REF!,IF(#REF!&lt;#REF!,#REF!)))</f>
        <v>#REF!</v>
      </c>
      <c r="AS66" s="385" t="e">
        <f>IF(ISBLANK(#REF!)," ",IF(#REF!&lt;#REF!,#REF!,IF(#REF!&lt;#REF!,#REF!)))</f>
        <v>#REF!</v>
      </c>
      <c r="AT66" s="385" t="e">
        <f>IF(ISBLANK(#REF!)," ",IF(#REF!&lt;#REF!,#REF!,IF(#REF!&lt;#REF!,#REF!)))</f>
        <v>#REF!</v>
      </c>
      <c r="AU66" s="385" t="e">
        <f>IF(ISBLANK(#REF!)," ",IF(#REF!&lt;#REF!,#REF!,IF(#REF!&lt;#REF!,#REF!)))</f>
        <v>#REF!</v>
      </c>
      <c r="AV66" s="386" t="e">
        <f>IF(ISBLANK(#REF!)," ",IF(#REF!&lt;#REF!,#REF!,IF(#REF!&lt;#REF!,#REF!)))</f>
        <v>#REF!</v>
      </c>
      <c r="AW66" s="363">
        <v>2</v>
      </c>
      <c r="AX66" s="364"/>
      <c r="AY66" s="364" t="s">
        <v>13</v>
      </c>
      <c r="AZ66" s="364">
        <v>1</v>
      </c>
      <c r="BA66" s="367"/>
      <c r="BB66" s="346"/>
      <c r="BC66" s="330"/>
      <c r="BX66" s="74"/>
      <c r="BY66" s="74"/>
      <c r="BZ66" s="74"/>
      <c r="CG66" s="77"/>
      <c r="CH66" s="77"/>
    </row>
    <row r="67" spans="1:116" s="24" customFormat="1" ht="12" customHeight="1" thickBot="1" x14ac:dyDescent="0.25">
      <c r="A67" s="19"/>
      <c r="B67" s="331"/>
      <c r="C67" s="332"/>
      <c r="D67" s="350"/>
      <c r="E67" s="351"/>
      <c r="F67" s="351"/>
      <c r="G67" s="351"/>
      <c r="H67" s="351"/>
      <c r="I67" s="352"/>
      <c r="J67" s="356"/>
      <c r="K67" s="357"/>
      <c r="L67" s="357"/>
      <c r="M67" s="357"/>
      <c r="N67" s="358"/>
      <c r="O67" s="372" t="s">
        <v>106</v>
      </c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130"/>
      <c r="AF67" s="334" t="s">
        <v>107</v>
      </c>
      <c r="AG67" s="334"/>
      <c r="AH67" s="334"/>
      <c r="AI67" s="334"/>
      <c r="AJ67" s="334"/>
      <c r="AK67" s="334"/>
      <c r="AL67" s="334"/>
      <c r="AM67" s="334"/>
      <c r="AN67" s="334"/>
      <c r="AO67" s="334"/>
      <c r="AP67" s="334"/>
      <c r="AQ67" s="334"/>
      <c r="AR67" s="334"/>
      <c r="AS67" s="334"/>
      <c r="AT67" s="334"/>
      <c r="AU67" s="334"/>
      <c r="AV67" s="336"/>
      <c r="AW67" s="365"/>
      <c r="AX67" s="366"/>
      <c r="AY67" s="366"/>
      <c r="AZ67" s="366"/>
      <c r="BA67" s="368"/>
      <c r="BB67" s="331"/>
      <c r="BC67" s="332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4"/>
      <c r="BV67" s="75"/>
      <c r="BW67" s="75"/>
      <c r="BX67" s="74"/>
      <c r="BY67" s="74"/>
      <c r="BZ67" s="74"/>
      <c r="CA67" s="74"/>
      <c r="CB67" s="74"/>
      <c r="CC67" s="76"/>
      <c r="CD67" s="76"/>
      <c r="CE67" s="76"/>
      <c r="CF67" s="76"/>
      <c r="CG67" s="77"/>
      <c r="CH67" s="77"/>
      <c r="CI67" s="77"/>
      <c r="CJ67" s="77"/>
      <c r="CK67" s="77"/>
      <c r="CL67" s="77"/>
      <c r="DF67" s="19"/>
      <c r="DG67" s="19"/>
      <c r="DH67" s="19"/>
      <c r="DI67" s="19"/>
      <c r="DJ67" s="19"/>
      <c r="DK67" s="19"/>
      <c r="DL67" s="19"/>
    </row>
    <row r="68" spans="1:116" s="24" customFormat="1" ht="12" customHeight="1" x14ac:dyDescent="0.2">
      <c r="A68" s="19"/>
      <c r="B68" s="44"/>
      <c r="C68" s="44"/>
      <c r="D68" s="43"/>
      <c r="E68" s="43"/>
      <c r="F68" s="43"/>
      <c r="G68" s="43"/>
      <c r="H68" s="43"/>
      <c r="I68" s="43"/>
      <c r="J68" s="126"/>
      <c r="K68" s="126"/>
      <c r="L68" s="126"/>
      <c r="M68" s="126"/>
      <c r="N68" s="126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8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48"/>
      <c r="AX68" s="48"/>
      <c r="AY68" s="48"/>
      <c r="AZ68" s="48"/>
      <c r="BA68" s="48"/>
      <c r="BB68" s="44"/>
      <c r="BC68" s="44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4"/>
      <c r="BV68" s="75"/>
      <c r="BW68" s="75"/>
      <c r="BX68" s="74"/>
      <c r="BY68" s="74"/>
      <c r="BZ68" s="74"/>
      <c r="CA68" s="74"/>
      <c r="CB68" s="74"/>
      <c r="CC68" s="76"/>
      <c r="CD68" s="76"/>
      <c r="CE68" s="76"/>
      <c r="CF68" s="76"/>
      <c r="CG68" s="77"/>
      <c r="CH68" s="77"/>
      <c r="CI68" s="77"/>
      <c r="CJ68" s="77"/>
      <c r="CK68" s="77"/>
      <c r="CL68" s="77"/>
      <c r="DF68" s="19"/>
      <c r="DG68" s="19"/>
      <c r="DH68" s="19"/>
      <c r="DI68" s="19"/>
      <c r="DJ68" s="19"/>
      <c r="DK68" s="19"/>
      <c r="DL68" s="19"/>
    </row>
    <row r="69" spans="1:116" s="24" customFormat="1" ht="12" customHeight="1" x14ac:dyDescent="0.2">
      <c r="A69" s="19"/>
      <c r="B69" s="44"/>
      <c r="C69" s="44"/>
      <c r="D69" s="43"/>
      <c r="E69" s="43"/>
      <c r="F69" s="43"/>
      <c r="G69" s="43"/>
      <c r="H69" s="43"/>
      <c r="I69" s="43"/>
      <c r="J69" s="126"/>
      <c r="K69" s="126"/>
      <c r="L69" s="126"/>
      <c r="M69" s="126"/>
      <c r="N69" s="126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8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48"/>
      <c r="AX69" s="48"/>
      <c r="AY69" s="48"/>
      <c r="AZ69" s="48"/>
      <c r="BA69" s="48"/>
      <c r="BB69" s="44"/>
      <c r="BC69" s="44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4"/>
      <c r="BV69" s="75"/>
      <c r="BW69" s="75"/>
      <c r="BX69" s="74"/>
      <c r="BY69" s="74"/>
      <c r="BZ69" s="74"/>
      <c r="CA69" s="74"/>
      <c r="CB69" s="74"/>
      <c r="CC69" s="76"/>
      <c r="CD69" s="76"/>
      <c r="CE69" s="76"/>
      <c r="CF69" s="76"/>
      <c r="CG69" s="77"/>
      <c r="CH69" s="77"/>
      <c r="CI69" s="77"/>
      <c r="CJ69" s="77"/>
      <c r="CK69" s="77"/>
      <c r="CL69" s="77"/>
      <c r="DF69" s="19"/>
      <c r="DG69" s="19"/>
      <c r="DH69" s="19"/>
      <c r="DI69" s="19"/>
      <c r="DJ69" s="19"/>
      <c r="DK69" s="19"/>
      <c r="DL69" s="19"/>
    </row>
    <row r="70" spans="1:116" s="24" customFormat="1" ht="12" customHeight="1" thickBo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 s="134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4"/>
      <c r="BV70" s="75"/>
      <c r="BW70" s="75"/>
      <c r="BX70" s="74"/>
      <c r="BY70" s="74"/>
      <c r="BZ70" s="74"/>
      <c r="CA70" s="74"/>
      <c r="CB70" s="74"/>
      <c r="CC70" s="76"/>
      <c r="CD70" s="76"/>
      <c r="CE70" s="76"/>
      <c r="CF70" s="76"/>
      <c r="CG70" s="77"/>
      <c r="CH70" s="77"/>
      <c r="CI70" s="77"/>
      <c r="CJ70" s="77"/>
      <c r="CK70" s="77"/>
      <c r="CL70" s="77"/>
      <c r="DF70" s="19"/>
      <c r="DG70" s="19"/>
      <c r="DH70" s="19"/>
      <c r="DI70" s="19"/>
      <c r="DJ70" s="19"/>
      <c r="DK70" s="19"/>
      <c r="DL70" s="19"/>
    </row>
    <row r="71" spans="1:116" s="24" customFormat="1" ht="12" customHeight="1" thickBot="1" x14ac:dyDescent="0.3">
      <c r="A71"/>
      <c r="B71" s="339" t="s">
        <v>6</v>
      </c>
      <c r="C71" s="340"/>
      <c r="D71" s="341" t="s">
        <v>7</v>
      </c>
      <c r="E71" s="342"/>
      <c r="F71" s="342"/>
      <c r="G71" s="342"/>
      <c r="H71" s="342"/>
      <c r="I71" s="343"/>
      <c r="J71" s="306" t="s">
        <v>8</v>
      </c>
      <c r="K71" s="307"/>
      <c r="L71" s="307"/>
      <c r="M71" s="307"/>
      <c r="N71" s="308"/>
      <c r="O71" s="306" t="s">
        <v>60</v>
      </c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7"/>
      <c r="AM71" s="307"/>
      <c r="AN71" s="307"/>
      <c r="AO71" s="307"/>
      <c r="AP71" s="307"/>
      <c r="AQ71" s="307"/>
      <c r="AR71" s="307"/>
      <c r="AS71" s="307"/>
      <c r="AT71" s="307"/>
      <c r="AU71" s="307"/>
      <c r="AV71" s="308"/>
      <c r="AW71" s="306" t="s">
        <v>10</v>
      </c>
      <c r="AX71" s="307"/>
      <c r="AY71" s="307"/>
      <c r="AZ71" s="307"/>
      <c r="BA71" s="308"/>
      <c r="BB71" s="306"/>
      <c r="BC71" s="309"/>
      <c r="BD71" s="134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4"/>
      <c r="BV71" s="75"/>
      <c r="BW71" s="75"/>
      <c r="BX71" s="74"/>
      <c r="BY71" s="74"/>
      <c r="BZ71" s="74"/>
      <c r="CA71" s="74"/>
      <c r="CB71" s="74"/>
      <c r="CC71" s="76"/>
      <c r="CD71" s="76"/>
      <c r="CE71" s="76"/>
      <c r="CF71" s="76"/>
      <c r="CG71" s="77"/>
      <c r="CH71" s="77"/>
      <c r="CI71" s="77"/>
      <c r="CJ71" s="77"/>
      <c r="CK71" s="77"/>
      <c r="CL71" s="77"/>
      <c r="DF71" s="19"/>
      <c r="DG71" s="19"/>
      <c r="DH71" s="19"/>
      <c r="DI71" s="19"/>
      <c r="DJ71" s="19"/>
      <c r="DK71" s="19"/>
      <c r="DL71" s="19"/>
    </row>
    <row r="72" spans="1:116" s="24" customFormat="1" ht="12" customHeight="1" x14ac:dyDescent="0.25">
      <c r="A72"/>
      <c r="B72" s="310">
        <v>15</v>
      </c>
      <c r="C72" s="299"/>
      <c r="D72" s="310">
        <v>2</v>
      </c>
      <c r="E72" s="299"/>
      <c r="F72" s="299"/>
      <c r="G72" s="299"/>
      <c r="H72" s="299"/>
      <c r="I72" s="300"/>
      <c r="J72" s="312">
        <v>0.63402777777777775</v>
      </c>
      <c r="K72" s="313"/>
      <c r="L72" s="313"/>
      <c r="M72" s="313"/>
      <c r="N72" s="314"/>
      <c r="O72" s="377" t="s">
        <v>112</v>
      </c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135" t="s">
        <v>12</v>
      </c>
      <c r="AF72" s="378" t="s">
        <v>94</v>
      </c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19"/>
      <c r="AR72" s="319"/>
      <c r="AS72" s="319"/>
      <c r="AT72" s="319"/>
      <c r="AU72" s="319"/>
      <c r="AV72" s="379"/>
      <c r="AW72" s="323">
        <v>5</v>
      </c>
      <c r="AX72" s="324"/>
      <c r="AY72" s="324" t="s">
        <v>13</v>
      </c>
      <c r="AZ72" s="324">
        <v>0</v>
      </c>
      <c r="BA72" s="327"/>
      <c r="BB72" s="299"/>
      <c r="BC72" s="300"/>
      <c r="BD72" s="134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4"/>
      <c r="BV72" s="75"/>
      <c r="BW72" s="75"/>
      <c r="BX72" s="74"/>
      <c r="BY72" s="74"/>
      <c r="BZ72" s="74"/>
      <c r="CA72" s="74"/>
      <c r="CB72" s="74"/>
      <c r="CC72" s="76"/>
      <c r="CD72" s="76"/>
      <c r="CE72" s="76"/>
      <c r="CF72" s="76"/>
      <c r="CG72" s="77"/>
      <c r="CH72" s="77"/>
      <c r="CI72" s="77"/>
      <c r="CJ72" s="77"/>
      <c r="CK72" s="77"/>
      <c r="CL72" s="77"/>
      <c r="DF72" s="19"/>
      <c r="DG72" s="19"/>
      <c r="DH72" s="19"/>
      <c r="DI72" s="19"/>
      <c r="DJ72" s="19"/>
      <c r="DK72" s="19"/>
      <c r="DL72" s="19"/>
    </row>
    <row r="73" spans="1:116" s="24" customFormat="1" ht="12" customHeight="1" thickBot="1" x14ac:dyDescent="0.3">
      <c r="A73"/>
      <c r="B73" s="311"/>
      <c r="C73" s="301"/>
      <c r="D73" s="311"/>
      <c r="E73" s="301"/>
      <c r="F73" s="301"/>
      <c r="G73" s="301"/>
      <c r="H73" s="301"/>
      <c r="I73" s="302"/>
      <c r="J73" s="315"/>
      <c r="K73" s="316"/>
      <c r="L73" s="316"/>
      <c r="M73" s="316"/>
      <c r="N73" s="317"/>
      <c r="O73" s="303" t="s">
        <v>67</v>
      </c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136"/>
      <c r="AF73" s="304" t="s">
        <v>68</v>
      </c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5"/>
      <c r="AW73" s="325"/>
      <c r="AX73" s="326"/>
      <c r="AY73" s="326"/>
      <c r="AZ73" s="326"/>
      <c r="BA73" s="328"/>
      <c r="BB73" s="301"/>
      <c r="BC73" s="302"/>
      <c r="BD73" s="134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4"/>
      <c r="BV73" s="75"/>
      <c r="BW73" s="75"/>
      <c r="BX73" s="74"/>
      <c r="BY73" s="74"/>
      <c r="BZ73" s="74"/>
      <c r="CA73" s="74"/>
      <c r="CB73" s="74"/>
      <c r="CC73" s="76"/>
      <c r="CD73" s="76"/>
      <c r="CE73" s="76"/>
      <c r="CF73" s="76"/>
      <c r="CG73" s="77"/>
      <c r="CH73" s="77"/>
      <c r="CI73" s="77"/>
      <c r="CJ73" s="77"/>
      <c r="CK73" s="77"/>
      <c r="CL73" s="77"/>
      <c r="DF73" s="19"/>
      <c r="DG73" s="19"/>
      <c r="DH73" s="19"/>
      <c r="DI73" s="19"/>
      <c r="DJ73" s="19"/>
      <c r="DK73" s="19"/>
      <c r="DL73" s="19"/>
    </row>
    <row r="74" spans="1:116" s="24" customFormat="1" ht="12" customHeight="1" thickBo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 s="134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4"/>
      <c r="BV74" s="75"/>
      <c r="BW74" s="75"/>
      <c r="BX74" s="74"/>
      <c r="BY74" s="74"/>
      <c r="BZ74" s="74"/>
      <c r="CA74" s="74"/>
      <c r="CB74" s="74"/>
      <c r="CC74" s="76"/>
      <c r="CD74" s="76"/>
      <c r="CE74" s="76"/>
      <c r="CF74" s="76"/>
      <c r="CG74" s="77"/>
      <c r="CH74" s="77"/>
      <c r="CI74" s="77"/>
      <c r="CJ74" s="77"/>
      <c r="CK74" s="77"/>
      <c r="CL74" s="77"/>
      <c r="DF74" s="19"/>
      <c r="DG74" s="19"/>
      <c r="DH74" s="19"/>
      <c r="DI74" s="19"/>
      <c r="DJ74" s="19"/>
      <c r="DK74" s="19"/>
      <c r="DL74" s="19"/>
    </row>
    <row r="75" spans="1:116" s="24" customFormat="1" ht="12" customHeight="1" thickBot="1" x14ac:dyDescent="0.3">
      <c r="A75"/>
      <c r="B75" s="339" t="s">
        <v>6</v>
      </c>
      <c r="C75" s="340"/>
      <c r="D75" s="341" t="s">
        <v>7</v>
      </c>
      <c r="E75" s="342"/>
      <c r="F75" s="342"/>
      <c r="G75" s="342"/>
      <c r="H75" s="342"/>
      <c r="I75" s="343"/>
      <c r="J75" s="306" t="s">
        <v>8</v>
      </c>
      <c r="K75" s="307"/>
      <c r="L75" s="307"/>
      <c r="M75" s="307"/>
      <c r="N75" s="308"/>
      <c r="O75" s="306" t="s">
        <v>61</v>
      </c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7"/>
      <c r="AT75" s="307"/>
      <c r="AU75" s="307"/>
      <c r="AV75" s="308"/>
      <c r="AW75" s="306" t="s">
        <v>10</v>
      </c>
      <c r="AX75" s="307"/>
      <c r="AY75" s="307"/>
      <c r="AZ75" s="307"/>
      <c r="BA75" s="308"/>
      <c r="BB75" s="306"/>
      <c r="BC75" s="309"/>
      <c r="BD75" s="134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4"/>
      <c r="BV75" s="75"/>
      <c r="BW75" s="75"/>
      <c r="BX75" s="74"/>
      <c r="BY75" s="74"/>
      <c r="BZ75" s="74"/>
      <c r="CA75" s="74"/>
      <c r="CB75" s="74"/>
      <c r="CC75" s="76"/>
      <c r="CD75" s="76"/>
      <c r="CE75" s="76"/>
      <c r="CF75" s="76"/>
      <c r="CG75" s="77"/>
      <c r="CH75" s="77"/>
      <c r="CI75" s="77"/>
      <c r="CJ75" s="77"/>
      <c r="CK75" s="77"/>
      <c r="CL75" s="77"/>
      <c r="DF75" s="19"/>
      <c r="DG75" s="19"/>
      <c r="DH75" s="19"/>
      <c r="DI75" s="19"/>
      <c r="DJ75" s="19"/>
      <c r="DK75" s="19"/>
      <c r="DL75" s="19"/>
    </row>
    <row r="76" spans="1:116" s="24" customFormat="1" ht="12" customHeight="1" x14ac:dyDescent="0.25">
      <c r="A76"/>
      <c r="B76" s="310">
        <v>16</v>
      </c>
      <c r="C76" s="299"/>
      <c r="D76" s="310">
        <v>1</v>
      </c>
      <c r="E76" s="299"/>
      <c r="F76" s="299"/>
      <c r="G76" s="299"/>
      <c r="H76" s="299"/>
      <c r="I76" s="300"/>
      <c r="J76" s="312">
        <v>0.64930555555555558</v>
      </c>
      <c r="K76" s="313"/>
      <c r="L76" s="313"/>
      <c r="M76" s="313"/>
      <c r="N76" s="314"/>
      <c r="O76" s="377" t="s">
        <v>116</v>
      </c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135" t="s">
        <v>12</v>
      </c>
      <c r="AF76" s="378" t="s">
        <v>97</v>
      </c>
      <c r="AG76" s="319"/>
      <c r="AH76" s="319"/>
      <c r="AI76" s="319"/>
      <c r="AJ76" s="319"/>
      <c r="AK76" s="319"/>
      <c r="AL76" s="319"/>
      <c r="AM76" s="319"/>
      <c r="AN76" s="319"/>
      <c r="AO76" s="319"/>
      <c r="AP76" s="319"/>
      <c r="AQ76" s="319"/>
      <c r="AR76" s="319"/>
      <c r="AS76" s="319"/>
      <c r="AT76" s="319"/>
      <c r="AU76" s="319"/>
      <c r="AV76" s="379"/>
      <c r="AW76" s="323">
        <v>4</v>
      </c>
      <c r="AX76" s="324"/>
      <c r="AY76" s="324" t="s">
        <v>13</v>
      </c>
      <c r="AZ76" s="324">
        <v>1</v>
      </c>
      <c r="BA76" s="327"/>
      <c r="BB76" s="376" t="s">
        <v>114</v>
      </c>
      <c r="BC76" s="300"/>
      <c r="BD76" s="134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4"/>
      <c r="BV76" s="75"/>
      <c r="BW76" s="75"/>
      <c r="BX76" s="74"/>
      <c r="BY76" s="74"/>
      <c r="BZ76" s="74"/>
      <c r="CA76" s="74"/>
      <c r="CB76" s="74"/>
      <c r="CC76" s="76"/>
      <c r="CD76" s="76"/>
      <c r="CE76" s="76"/>
      <c r="CF76" s="76"/>
      <c r="CG76" s="77"/>
      <c r="CH76" s="77"/>
      <c r="CI76" s="77"/>
      <c r="CJ76" s="77"/>
      <c r="CK76" s="77"/>
      <c r="CL76" s="77"/>
      <c r="DF76" s="19"/>
      <c r="DG76" s="19"/>
      <c r="DH76" s="19"/>
      <c r="DI76" s="19"/>
      <c r="DJ76" s="19"/>
      <c r="DK76" s="19"/>
      <c r="DL76" s="19"/>
    </row>
    <row r="77" spans="1:116" s="24" customFormat="1" ht="12" customHeight="1" thickBot="1" x14ac:dyDescent="0.3">
      <c r="A77"/>
      <c r="B77" s="311"/>
      <c r="C77" s="301"/>
      <c r="D77" s="311"/>
      <c r="E77" s="301"/>
      <c r="F77" s="301"/>
      <c r="G77" s="301"/>
      <c r="H77" s="301"/>
      <c r="I77" s="302"/>
      <c r="J77" s="315"/>
      <c r="K77" s="316"/>
      <c r="L77" s="316"/>
      <c r="M77" s="316"/>
      <c r="N77" s="317"/>
      <c r="O77" s="303" t="s">
        <v>69</v>
      </c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136"/>
      <c r="AF77" s="304" t="s">
        <v>70</v>
      </c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5"/>
      <c r="AW77" s="325"/>
      <c r="AX77" s="326"/>
      <c r="AY77" s="326"/>
      <c r="AZ77" s="326"/>
      <c r="BA77" s="328"/>
      <c r="BB77" s="301"/>
      <c r="BC77" s="302"/>
      <c r="BD77" s="134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4"/>
      <c r="BV77" s="75"/>
      <c r="BW77" s="75"/>
      <c r="BX77" s="74"/>
      <c r="BY77" s="74"/>
      <c r="BZ77" s="74"/>
      <c r="CA77" s="74"/>
      <c r="CB77" s="74"/>
      <c r="CC77" s="76"/>
      <c r="CD77" s="76"/>
      <c r="CE77" s="76"/>
      <c r="CF77" s="76"/>
      <c r="CG77" s="77"/>
      <c r="CH77" s="77"/>
      <c r="CI77" s="77"/>
      <c r="CJ77" s="77"/>
      <c r="CK77" s="77"/>
      <c r="CL77" s="77"/>
      <c r="DF77" s="19"/>
      <c r="DG77" s="19"/>
      <c r="DH77" s="19"/>
      <c r="DI77" s="19"/>
      <c r="DJ77" s="19"/>
      <c r="DK77" s="19"/>
      <c r="DL77" s="19"/>
    </row>
    <row r="78" spans="1:116" s="24" customFormat="1" ht="12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 s="134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4"/>
      <c r="BV78" s="75"/>
      <c r="BW78" s="75"/>
      <c r="BX78" s="74"/>
      <c r="BY78" s="74"/>
      <c r="BZ78" s="74"/>
      <c r="CA78" s="74"/>
      <c r="CB78" s="74"/>
      <c r="CC78" s="76"/>
      <c r="CD78" s="76"/>
      <c r="CE78" s="76"/>
      <c r="CF78" s="76"/>
      <c r="CG78" s="77"/>
      <c r="CH78" s="77"/>
      <c r="CI78" s="77"/>
      <c r="CJ78" s="77"/>
      <c r="CK78" s="77"/>
      <c r="CL78" s="77"/>
      <c r="DF78" s="19"/>
      <c r="DG78" s="19"/>
      <c r="DH78" s="19"/>
      <c r="DI78" s="19"/>
      <c r="DJ78" s="19"/>
      <c r="DK78" s="19"/>
      <c r="DL78" s="19"/>
    </row>
    <row r="79" spans="1:116" s="24" customFormat="1" ht="12" customHeight="1" x14ac:dyDescent="0.2">
      <c r="A79" s="19"/>
      <c r="B79" s="44"/>
      <c r="C79" s="44"/>
      <c r="D79" s="43"/>
      <c r="E79" s="43"/>
      <c r="F79" s="43"/>
      <c r="G79" s="43"/>
      <c r="H79" s="43"/>
      <c r="I79" s="43"/>
      <c r="J79" s="126"/>
      <c r="K79" s="126"/>
      <c r="L79" s="126"/>
      <c r="M79" s="126"/>
      <c r="N79" s="126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8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48"/>
      <c r="AX79" s="48"/>
      <c r="AY79" s="48"/>
      <c r="AZ79" s="48"/>
      <c r="BA79" s="48"/>
      <c r="BB79" s="44"/>
      <c r="BC79" s="44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4"/>
      <c r="BV79" s="75"/>
      <c r="BW79" s="75"/>
      <c r="BX79" s="74"/>
      <c r="BY79" s="74"/>
      <c r="BZ79" s="74"/>
      <c r="CA79" s="74"/>
      <c r="CB79" s="74"/>
      <c r="CC79" s="76"/>
      <c r="CD79" s="76"/>
      <c r="CE79" s="76"/>
      <c r="CF79" s="76"/>
      <c r="CG79" s="77"/>
      <c r="CH79" s="77"/>
      <c r="CI79" s="77"/>
      <c r="CJ79" s="77"/>
      <c r="CK79" s="77"/>
      <c r="CL79" s="77"/>
      <c r="DF79" s="19"/>
      <c r="DG79" s="19"/>
      <c r="DH79" s="19"/>
      <c r="DI79" s="19"/>
      <c r="DJ79" s="19"/>
      <c r="DK79" s="19"/>
      <c r="DL79" s="19"/>
    </row>
    <row r="80" spans="1:116" s="24" customFormat="1" ht="12" customHeight="1" thickBo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 s="134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4"/>
      <c r="BV80" s="75"/>
      <c r="BW80" s="75"/>
      <c r="BX80" s="74"/>
      <c r="BY80" s="74"/>
      <c r="BZ80" s="74"/>
      <c r="CA80" s="74"/>
      <c r="CB80" s="74"/>
      <c r="CC80" s="76"/>
      <c r="CD80" s="76"/>
      <c r="CE80" s="76"/>
      <c r="CF80" s="76"/>
      <c r="CG80" s="77"/>
      <c r="CH80" s="77"/>
      <c r="CI80" s="77"/>
      <c r="CJ80" s="77"/>
      <c r="CK80" s="77"/>
      <c r="CL80" s="77"/>
      <c r="DF80" s="19"/>
      <c r="DG80" s="19"/>
      <c r="DH80" s="19"/>
      <c r="DI80" s="19"/>
      <c r="DJ80" s="19"/>
      <c r="DK80" s="19"/>
      <c r="DL80" s="19"/>
    </row>
    <row r="81" spans="1:116" s="24" customFormat="1" ht="12" customHeight="1" thickBot="1" x14ac:dyDescent="0.3">
      <c r="A81"/>
      <c r="B81" s="339" t="s">
        <v>6</v>
      </c>
      <c r="C81" s="340"/>
      <c r="D81" s="341" t="s">
        <v>7</v>
      </c>
      <c r="E81" s="342"/>
      <c r="F81" s="342"/>
      <c r="G81" s="342"/>
      <c r="H81" s="342"/>
      <c r="I81" s="343"/>
      <c r="J81" s="306" t="s">
        <v>8</v>
      </c>
      <c r="K81" s="307"/>
      <c r="L81" s="307"/>
      <c r="M81" s="307"/>
      <c r="N81" s="308"/>
      <c r="O81" s="306" t="s">
        <v>48</v>
      </c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7"/>
      <c r="AV81" s="308"/>
      <c r="AW81" s="306" t="s">
        <v>10</v>
      </c>
      <c r="AX81" s="307"/>
      <c r="AY81" s="307"/>
      <c r="AZ81" s="307"/>
      <c r="BA81" s="308"/>
      <c r="BB81" s="306"/>
      <c r="BC81" s="309"/>
      <c r="BD81" s="134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4"/>
      <c r="BV81" s="75"/>
      <c r="BW81" s="75"/>
      <c r="BX81" s="74"/>
      <c r="BY81" s="74"/>
      <c r="BZ81" s="74"/>
      <c r="CA81" s="74"/>
      <c r="CB81" s="74"/>
      <c r="CC81" s="76"/>
      <c r="CD81" s="76"/>
      <c r="CE81" s="76"/>
      <c r="CF81" s="76"/>
      <c r="CG81" s="77"/>
      <c r="CH81" s="77"/>
      <c r="CI81" s="77"/>
      <c r="CJ81" s="77"/>
      <c r="CK81" s="77"/>
      <c r="CL81" s="77"/>
      <c r="DF81" s="19"/>
      <c r="DG81" s="19"/>
      <c r="DH81" s="19"/>
      <c r="DI81" s="19"/>
      <c r="DJ81" s="19"/>
      <c r="DK81" s="19"/>
      <c r="DL81" s="19"/>
    </row>
    <row r="82" spans="1:116" s="24" customFormat="1" ht="12" customHeight="1" x14ac:dyDescent="0.25">
      <c r="A82"/>
      <c r="B82" s="310">
        <v>17</v>
      </c>
      <c r="C82" s="299"/>
      <c r="D82" s="310">
        <v>2</v>
      </c>
      <c r="E82" s="299"/>
      <c r="F82" s="299"/>
      <c r="G82" s="299"/>
      <c r="H82" s="299"/>
      <c r="I82" s="300"/>
      <c r="J82" s="312">
        <v>0.64930555555555558</v>
      </c>
      <c r="K82" s="313"/>
      <c r="L82" s="313"/>
      <c r="M82" s="313"/>
      <c r="N82" s="314"/>
      <c r="O82" s="318" t="s">
        <v>110</v>
      </c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  <c r="AA82" s="319"/>
      <c r="AB82" s="319"/>
      <c r="AC82" s="319"/>
      <c r="AD82" s="319"/>
      <c r="AE82" s="135" t="s">
        <v>12</v>
      </c>
      <c r="AF82" s="320" t="s">
        <v>109</v>
      </c>
      <c r="AG82" s="321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1"/>
      <c r="AU82" s="321"/>
      <c r="AV82" s="322"/>
      <c r="AW82" s="323">
        <v>0</v>
      </c>
      <c r="AX82" s="324"/>
      <c r="AY82" s="324" t="s">
        <v>13</v>
      </c>
      <c r="AZ82" s="324">
        <v>6</v>
      </c>
      <c r="BA82" s="327"/>
      <c r="BB82" s="299"/>
      <c r="BC82" s="300"/>
      <c r="BD82" s="134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4"/>
      <c r="BV82" s="75"/>
      <c r="BW82" s="75"/>
      <c r="BX82" s="74"/>
      <c r="BY82" s="74"/>
      <c r="BZ82" s="74"/>
      <c r="CA82" s="74"/>
      <c r="CB82" s="74"/>
      <c r="CC82" s="76"/>
      <c r="CD82" s="76"/>
      <c r="CE82" s="76"/>
      <c r="CF82" s="76"/>
      <c r="CG82" s="77"/>
      <c r="CH82" s="77"/>
      <c r="CI82" s="77"/>
      <c r="CJ82" s="77"/>
      <c r="CK82" s="77"/>
      <c r="CL82" s="77"/>
      <c r="DF82" s="19"/>
      <c r="DG82" s="19"/>
      <c r="DH82" s="19"/>
      <c r="DI82" s="19"/>
      <c r="DJ82" s="19"/>
      <c r="DK82" s="19"/>
      <c r="DL82" s="19"/>
    </row>
    <row r="83" spans="1:116" s="24" customFormat="1" ht="12" customHeight="1" thickBot="1" x14ac:dyDescent="0.3">
      <c r="A83"/>
      <c r="B83" s="311"/>
      <c r="C83" s="301"/>
      <c r="D83" s="311"/>
      <c r="E83" s="301"/>
      <c r="F83" s="301"/>
      <c r="G83" s="301"/>
      <c r="H83" s="301"/>
      <c r="I83" s="302"/>
      <c r="J83" s="315"/>
      <c r="K83" s="316"/>
      <c r="L83" s="316"/>
      <c r="M83" s="316"/>
      <c r="N83" s="317"/>
      <c r="O83" s="303" t="s">
        <v>71</v>
      </c>
      <c r="P83" s="304"/>
      <c r="Q83" s="304"/>
      <c r="R83" s="304"/>
      <c r="S83" s="304"/>
      <c r="T83" s="304"/>
      <c r="U83" s="304"/>
      <c r="V83" s="304"/>
      <c r="W83" s="304"/>
      <c r="X83" s="304"/>
      <c r="Y83" s="304"/>
      <c r="Z83" s="304"/>
      <c r="AA83" s="304"/>
      <c r="AB83" s="304"/>
      <c r="AC83" s="304"/>
      <c r="AD83" s="304"/>
      <c r="AE83" s="136"/>
      <c r="AF83" s="304" t="s">
        <v>72</v>
      </c>
      <c r="AG83" s="304"/>
      <c r="AH83" s="304"/>
      <c r="AI83" s="304"/>
      <c r="AJ83" s="304"/>
      <c r="AK83" s="304"/>
      <c r="AL83" s="304"/>
      <c r="AM83" s="304"/>
      <c r="AN83" s="304"/>
      <c r="AO83" s="304"/>
      <c r="AP83" s="304"/>
      <c r="AQ83" s="304"/>
      <c r="AR83" s="304"/>
      <c r="AS83" s="304"/>
      <c r="AT83" s="304"/>
      <c r="AU83" s="304"/>
      <c r="AV83" s="305"/>
      <c r="AW83" s="325"/>
      <c r="AX83" s="326"/>
      <c r="AY83" s="326"/>
      <c r="AZ83" s="326"/>
      <c r="BA83" s="328"/>
      <c r="BB83" s="301"/>
      <c r="BC83" s="302"/>
      <c r="BD83" s="134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4"/>
      <c r="BV83" s="75"/>
      <c r="BW83" s="75"/>
      <c r="BX83" s="74"/>
      <c r="BY83" s="74"/>
      <c r="BZ83" s="74"/>
      <c r="CA83" s="74"/>
      <c r="CB83" s="74"/>
      <c r="CC83" s="76"/>
      <c r="CD83" s="76"/>
      <c r="CE83" s="76"/>
      <c r="CF83" s="76"/>
      <c r="CG83" s="77"/>
      <c r="CH83" s="77"/>
      <c r="CI83" s="77"/>
      <c r="CJ83" s="77"/>
      <c r="CK83" s="77"/>
      <c r="CL83" s="77"/>
      <c r="DF83" s="19"/>
      <c r="DG83" s="19"/>
      <c r="DH83" s="19"/>
      <c r="DI83" s="19"/>
      <c r="DJ83" s="19"/>
      <c r="DK83" s="19"/>
      <c r="DL83" s="19"/>
    </row>
    <row r="84" spans="1:116" s="24" customFormat="1" ht="12" customHeight="1" thickBo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 s="134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4"/>
      <c r="BV84" s="75"/>
      <c r="BW84" s="75"/>
      <c r="BX84" s="74"/>
      <c r="BY84" s="74"/>
      <c r="BZ84" s="74"/>
      <c r="CA84" s="74"/>
      <c r="CB84" s="74"/>
      <c r="CC84" s="76"/>
      <c r="CD84" s="76"/>
      <c r="CE84" s="76"/>
      <c r="CF84" s="76"/>
      <c r="CG84" s="77"/>
      <c r="CH84" s="77"/>
      <c r="CI84" s="77"/>
      <c r="CJ84" s="77"/>
      <c r="CK84" s="77"/>
      <c r="CL84" s="77"/>
      <c r="DF84" s="19"/>
      <c r="DG84" s="19"/>
      <c r="DH84" s="19"/>
      <c r="DI84" s="19"/>
      <c r="DJ84" s="19"/>
      <c r="DK84" s="19"/>
      <c r="DL84" s="19"/>
    </row>
    <row r="85" spans="1:116" s="24" customFormat="1" ht="12" customHeight="1" thickBot="1" x14ac:dyDescent="0.3">
      <c r="A85"/>
      <c r="B85" s="339" t="s">
        <v>6</v>
      </c>
      <c r="C85" s="340"/>
      <c r="D85" s="341" t="s">
        <v>7</v>
      </c>
      <c r="E85" s="342"/>
      <c r="F85" s="342"/>
      <c r="G85" s="342"/>
      <c r="H85" s="342"/>
      <c r="I85" s="343"/>
      <c r="J85" s="306" t="s">
        <v>8</v>
      </c>
      <c r="K85" s="307"/>
      <c r="L85" s="307"/>
      <c r="M85" s="307"/>
      <c r="N85" s="308"/>
      <c r="O85" s="306" t="s">
        <v>49</v>
      </c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7"/>
      <c r="AS85" s="307"/>
      <c r="AT85" s="307"/>
      <c r="AU85" s="307"/>
      <c r="AV85" s="308"/>
      <c r="AW85" s="306" t="s">
        <v>10</v>
      </c>
      <c r="AX85" s="307"/>
      <c r="AY85" s="307"/>
      <c r="AZ85" s="307"/>
      <c r="BA85" s="308"/>
      <c r="BB85" s="306"/>
      <c r="BC85" s="309"/>
      <c r="BD85" s="134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4"/>
      <c r="BV85" s="75"/>
      <c r="BW85" s="75"/>
      <c r="BX85" s="74"/>
      <c r="BY85" s="74"/>
      <c r="BZ85" s="74"/>
      <c r="CA85" s="74"/>
      <c r="CB85" s="74"/>
      <c r="CC85" s="76"/>
      <c r="CD85" s="76"/>
      <c r="CE85" s="76"/>
      <c r="CF85" s="76"/>
      <c r="CG85" s="77"/>
      <c r="CH85" s="77"/>
      <c r="CI85" s="77"/>
      <c r="CJ85" s="77"/>
      <c r="CK85" s="77"/>
      <c r="CL85" s="77"/>
      <c r="DF85" s="19"/>
      <c r="DG85" s="19"/>
      <c r="DH85" s="19"/>
      <c r="DI85" s="19"/>
      <c r="DJ85" s="19"/>
      <c r="DK85" s="19"/>
      <c r="DL85" s="19"/>
    </row>
    <row r="86" spans="1:116" s="24" customFormat="1" ht="12" customHeight="1" x14ac:dyDescent="0.25">
      <c r="A86"/>
      <c r="B86" s="310">
        <v>18</v>
      </c>
      <c r="C86" s="299"/>
      <c r="D86" s="310">
        <v>1</v>
      </c>
      <c r="E86" s="299"/>
      <c r="F86" s="299"/>
      <c r="G86" s="299"/>
      <c r="H86" s="299"/>
      <c r="I86" s="300"/>
      <c r="J86" s="312">
        <v>0.66666666666666663</v>
      </c>
      <c r="K86" s="313"/>
      <c r="L86" s="313"/>
      <c r="M86" s="313"/>
      <c r="N86" s="314"/>
      <c r="O86" s="318" t="s">
        <v>113</v>
      </c>
      <c r="P86" s="319"/>
      <c r="Q86" s="319"/>
      <c r="R86" s="319"/>
      <c r="S86" s="319"/>
      <c r="T86" s="319"/>
      <c r="U86" s="319"/>
      <c r="V86" s="319"/>
      <c r="W86" s="319"/>
      <c r="X86" s="319"/>
      <c r="Y86" s="319"/>
      <c r="Z86" s="319"/>
      <c r="AA86" s="319"/>
      <c r="AB86" s="319"/>
      <c r="AC86" s="319"/>
      <c r="AD86" s="319"/>
      <c r="AE86" s="135" t="s">
        <v>12</v>
      </c>
      <c r="AF86" s="320" t="s">
        <v>100</v>
      </c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2"/>
      <c r="AW86" s="323">
        <v>0</v>
      </c>
      <c r="AX86" s="324"/>
      <c r="AY86" s="324" t="s">
        <v>13</v>
      </c>
      <c r="AZ86" s="324">
        <v>2</v>
      </c>
      <c r="BA86" s="327"/>
      <c r="BB86" s="299"/>
      <c r="BC86" s="300"/>
      <c r="BD86" s="134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4"/>
      <c r="BV86" s="75"/>
      <c r="BW86" s="75"/>
      <c r="BX86" s="74"/>
      <c r="BY86" s="74"/>
      <c r="BZ86" s="74"/>
      <c r="CA86" s="74"/>
      <c r="CB86" s="74"/>
      <c r="CC86" s="76"/>
      <c r="CD86" s="76"/>
      <c r="CE86" s="76"/>
      <c r="CF86" s="76"/>
      <c r="CG86" s="77"/>
      <c r="CH86" s="77"/>
      <c r="CI86" s="77"/>
      <c r="CJ86" s="77"/>
      <c r="CK86" s="77"/>
      <c r="CL86" s="77"/>
      <c r="DF86" s="19"/>
      <c r="DG86" s="19"/>
      <c r="DH86" s="19"/>
      <c r="DI86" s="19"/>
      <c r="DJ86" s="19"/>
      <c r="DK86" s="19"/>
      <c r="DL86" s="19"/>
    </row>
    <row r="87" spans="1:116" s="24" customFormat="1" ht="12" customHeight="1" thickBot="1" x14ac:dyDescent="0.3">
      <c r="A87"/>
      <c r="B87" s="311"/>
      <c r="C87" s="301"/>
      <c r="D87" s="311"/>
      <c r="E87" s="301"/>
      <c r="F87" s="301"/>
      <c r="G87" s="301"/>
      <c r="H87" s="301"/>
      <c r="I87" s="302"/>
      <c r="J87" s="315"/>
      <c r="K87" s="316"/>
      <c r="L87" s="316"/>
      <c r="M87" s="316"/>
      <c r="N87" s="317"/>
      <c r="O87" s="303" t="s">
        <v>73</v>
      </c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136"/>
      <c r="AF87" s="304" t="s">
        <v>74</v>
      </c>
      <c r="AG87" s="304"/>
      <c r="AH87" s="304"/>
      <c r="AI87" s="30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5"/>
      <c r="AW87" s="325"/>
      <c r="AX87" s="326"/>
      <c r="AY87" s="326"/>
      <c r="AZ87" s="326"/>
      <c r="BA87" s="328"/>
      <c r="BB87" s="301"/>
      <c r="BC87" s="302"/>
      <c r="BD87" s="134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4"/>
      <c r="BV87" s="75"/>
      <c r="BW87" s="75"/>
      <c r="BX87" s="74"/>
      <c r="BY87" s="74"/>
      <c r="BZ87" s="74"/>
      <c r="CA87" s="74"/>
      <c r="CB87" s="74"/>
      <c r="CC87" s="76"/>
      <c r="CD87" s="76"/>
      <c r="CE87" s="76"/>
      <c r="CF87" s="76"/>
      <c r="CG87" s="77"/>
      <c r="CH87" s="77"/>
      <c r="CI87" s="77"/>
      <c r="CJ87" s="77"/>
      <c r="CK87" s="77"/>
      <c r="CL87" s="77"/>
      <c r="DF87" s="19"/>
      <c r="DG87" s="19"/>
      <c r="DH87" s="19"/>
      <c r="DI87" s="19"/>
      <c r="DJ87" s="19"/>
      <c r="DK87" s="19"/>
      <c r="DL87" s="19"/>
    </row>
    <row r="88" spans="1:116" s="24" customFormat="1" ht="12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 s="134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4"/>
      <c r="BV88" s="75"/>
      <c r="BW88" s="75"/>
      <c r="BX88" s="74"/>
      <c r="BY88" s="74"/>
      <c r="BZ88" s="74"/>
      <c r="CA88" s="74"/>
      <c r="CB88" s="74"/>
      <c r="CC88" s="76"/>
      <c r="CD88" s="76"/>
      <c r="CE88" s="76"/>
      <c r="CF88" s="76"/>
      <c r="CG88" s="77"/>
      <c r="CH88" s="77"/>
      <c r="CI88" s="77"/>
      <c r="CJ88" s="77"/>
      <c r="CK88" s="77"/>
      <c r="CL88" s="77"/>
      <c r="DF88" s="19"/>
      <c r="DG88" s="19"/>
      <c r="DH88" s="19"/>
      <c r="DI88" s="19"/>
      <c r="DJ88" s="19"/>
      <c r="DK88" s="19"/>
      <c r="DL88" s="19"/>
    </row>
    <row r="89" spans="1:116" s="24" customFormat="1" ht="6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4"/>
      <c r="BV89" s="75"/>
      <c r="BW89" s="75"/>
      <c r="BX89" s="74"/>
      <c r="BY89" s="74"/>
      <c r="BZ89" s="74"/>
      <c r="CA89" s="74"/>
      <c r="CB89" s="74"/>
      <c r="CC89" s="76"/>
      <c r="CD89" s="76"/>
      <c r="CE89" s="76"/>
      <c r="CF89" s="76"/>
      <c r="CG89" s="77"/>
      <c r="CH89" s="77"/>
      <c r="CI89" s="77"/>
      <c r="CJ89" s="77"/>
      <c r="CK89" s="77"/>
      <c r="CL89" s="77"/>
      <c r="DF89" s="19"/>
      <c r="DG89" s="19"/>
      <c r="DH89" s="19"/>
      <c r="DI89" s="19"/>
      <c r="DJ89" s="19"/>
      <c r="DK89" s="19"/>
      <c r="DL89" s="19"/>
    </row>
    <row r="90" spans="1:116" s="24" customFormat="1" ht="15.75" x14ac:dyDescent="0.25">
      <c r="A90" s="84"/>
      <c r="B90" s="84"/>
      <c r="C90" s="84"/>
      <c r="D90" s="84"/>
      <c r="E90" s="84"/>
      <c r="F90" s="84"/>
      <c r="G90" s="90"/>
      <c r="H90" s="373"/>
      <c r="I90" s="373"/>
      <c r="J90" s="373"/>
      <c r="K90" s="373"/>
      <c r="L90" s="373"/>
      <c r="N90" s="84"/>
      <c r="O90" s="84"/>
      <c r="P90" s="84"/>
      <c r="Q90" s="84"/>
      <c r="R90" s="84"/>
      <c r="S90" s="84"/>
      <c r="T90" s="84"/>
      <c r="U90" s="90"/>
      <c r="V90" s="374"/>
      <c r="W90" s="374"/>
      <c r="X90" s="91"/>
      <c r="Y90" s="375"/>
      <c r="Z90" s="375"/>
      <c r="AA90" s="375"/>
      <c r="AB90" s="375"/>
      <c r="AC90" s="375"/>
      <c r="AE90" s="84"/>
      <c r="AF90" s="84"/>
      <c r="AG90" s="84"/>
      <c r="AH90" s="84"/>
      <c r="AI90" s="84"/>
      <c r="AJ90" s="84"/>
      <c r="AK90" s="90"/>
      <c r="AL90" s="375"/>
      <c r="AM90" s="375"/>
      <c r="AN90" s="375"/>
      <c r="AO90" s="375"/>
      <c r="AP90" s="375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4"/>
      <c r="BV90" s="75"/>
      <c r="BW90" s="75"/>
      <c r="BX90" s="74"/>
      <c r="BY90" s="74"/>
      <c r="BZ90" s="74"/>
      <c r="CA90" s="74"/>
      <c r="CB90" s="74"/>
      <c r="CC90" s="76"/>
      <c r="CD90" s="76"/>
      <c r="CE90" s="76"/>
      <c r="CF90" s="76"/>
      <c r="CG90" s="77"/>
      <c r="CH90" s="77"/>
      <c r="CI90" s="77"/>
      <c r="CJ90" s="77"/>
      <c r="CK90" s="77"/>
      <c r="CL90" s="77"/>
      <c r="DF90" s="19"/>
      <c r="DG90" s="19"/>
      <c r="DH90" s="19"/>
      <c r="DI90" s="19"/>
      <c r="DJ90" s="19"/>
      <c r="DK90" s="19"/>
      <c r="DL90" s="19"/>
    </row>
    <row r="91" spans="1:116" s="24" customFormat="1" ht="8.25" customHeight="1" thickBot="1" x14ac:dyDescent="0.25">
      <c r="A91" s="19"/>
      <c r="B91" s="44"/>
      <c r="C91" s="44"/>
      <c r="D91" s="43"/>
      <c r="E91" s="43"/>
      <c r="F91" s="43"/>
      <c r="G91" s="43"/>
      <c r="H91" s="43"/>
      <c r="I91" s="43"/>
      <c r="J91" s="126"/>
      <c r="K91" s="126"/>
      <c r="L91" s="126"/>
      <c r="M91" s="126"/>
      <c r="N91" s="126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8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48"/>
      <c r="AX91" s="48"/>
      <c r="AY91" s="48"/>
      <c r="AZ91" s="48"/>
      <c r="BA91" s="48"/>
      <c r="BB91" s="44"/>
      <c r="BC91" s="44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4"/>
      <c r="BV91" s="75"/>
      <c r="BW91" s="75"/>
      <c r="BX91" s="74"/>
      <c r="BY91" s="74"/>
      <c r="BZ91" s="74"/>
      <c r="CA91" s="74"/>
      <c r="CB91" s="74"/>
      <c r="CC91" s="76"/>
      <c r="CD91" s="76"/>
      <c r="CE91" s="76"/>
      <c r="CF91" s="76"/>
      <c r="CG91" s="77"/>
      <c r="CH91" s="77"/>
      <c r="CI91" s="77"/>
      <c r="CJ91" s="77"/>
      <c r="CK91" s="77"/>
      <c r="CL91" s="77"/>
      <c r="DF91" s="19"/>
      <c r="DG91" s="19"/>
      <c r="DH91" s="19"/>
      <c r="DI91" s="19"/>
      <c r="DJ91" s="19"/>
      <c r="DK91" s="19"/>
      <c r="DL91" s="19"/>
    </row>
    <row r="92" spans="1:116" s="24" customFormat="1" ht="16.5" customHeight="1" thickBot="1" x14ac:dyDescent="0.25">
      <c r="A92" s="19"/>
      <c r="B92" s="337" t="s">
        <v>6</v>
      </c>
      <c r="C92" s="338"/>
      <c r="D92" s="344" t="s">
        <v>7</v>
      </c>
      <c r="E92" s="369"/>
      <c r="F92" s="369"/>
      <c r="G92" s="369"/>
      <c r="H92" s="369"/>
      <c r="I92" s="338"/>
      <c r="J92" s="344" t="s">
        <v>8</v>
      </c>
      <c r="K92" s="369"/>
      <c r="L92" s="369"/>
      <c r="M92" s="369"/>
      <c r="N92" s="338"/>
      <c r="O92" s="344" t="s">
        <v>42</v>
      </c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38"/>
      <c r="AW92" s="344" t="s">
        <v>10</v>
      </c>
      <c r="AX92" s="369"/>
      <c r="AY92" s="369"/>
      <c r="AZ92" s="369"/>
      <c r="BA92" s="338"/>
      <c r="BB92" s="344"/>
      <c r="BC92" s="345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4"/>
      <c r="BV92" s="75"/>
      <c r="BW92" s="75"/>
      <c r="BX92" s="74"/>
      <c r="BY92" s="74"/>
      <c r="BZ92" s="74"/>
      <c r="CA92" s="74"/>
      <c r="CB92" s="74"/>
      <c r="CC92" s="76"/>
      <c r="CD92" s="76"/>
      <c r="CE92" s="76"/>
      <c r="CF92" s="76"/>
      <c r="CG92" s="77"/>
      <c r="CH92" s="77"/>
      <c r="CI92" s="77"/>
      <c r="CJ92" s="77"/>
      <c r="CK92" s="77"/>
      <c r="CL92" s="77"/>
      <c r="DF92" s="19"/>
      <c r="DG92" s="19"/>
      <c r="DH92" s="19"/>
      <c r="DI92" s="19"/>
      <c r="DJ92" s="19"/>
      <c r="DK92" s="19"/>
      <c r="DL92" s="19"/>
    </row>
    <row r="93" spans="1:116" s="24" customFormat="1" ht="15" customHeight="1" x14ac:dyDescent="0.2">
      <c r="A93" s="19"/>
      <c r="B93" s="346">
        <v>19</v>
      </c>
      <c r="C93" s="330"/>
      <c r="D93" s="347">
        <v>2</v>
      </c>
      <c r="E93" s="348"/>
      <c r="F93" s="348"/>
      <c r="G93" s="348"/>
      <c r="H93" s="348"/>
      <c r="I93" s="349"/>
      <c r="J93" s="353">
        <v>0.66666666666666663</v>
      </c>
      <c r="K93" s="354"/>
      <c r="L93" s="354"/>
      <c r="M93" s="354"/>
      <c r="N93" s="355"/>
      <c r="O93" s="359" t="str">
        <f>IF(ISBLANK($AZ$62)," ",IF($AW$62&lt;$AZ$62,$O$62,IF($AZ$62&lt;$AW$62,$AF$62,IF($AW$62=$AZ$62,"Entscheidung ermitteln!"))))</f>
        <v>VFL Bochum</v>
      </c>
      <c r="P93" s="360" t="e">
        <f>IF(ISBLANK(#REF!)," ",IF(#REF!&lt;#REF!,#REF!,IF(#REF!&lt;#REF!,#REF!)))</f>
        <v>#REF!</v>
      </c>
      <c r="Q93" s="360" t="e">
        <f>IF(ISBLANK(#REF!)," ",IF(#REF!&lt;#REF!,#REF!,IF(#REF!&lt;#REF!,#REF!)))</f>
        <v>#REF!</v>
      </c>
      <c r="R93" s="360" t="e">
        <f>IF(ISBLANK(#REF!)," ",IF(#REF!&lt;#REF!,#REF!,IF(#REF!&lt;#REF!,#REF!)))</f>
        <v>#REF!</v>
      </c>
      <c r="S93" s="360" t="e">
        <f>IF(ISBLANK(#REF!)," ",IF(#REF!&lt;#REF!,#REF!,IF(#REF!&lt;#REF!,#REF!)))</f>
        <v>#REF!</v>
      </c>
      <c r="T93" s="360" t="e">
        <f>IF(ISBLANK(#REF!)," ",IF(#REF!&lt;#REF!,#REF!,IF(#REF!&lt;#REF!,#REF!)))</f>
        <v>#REF!</v>
      </c>
      <c r="U93" s="360" t="e">
        <f>IF(ISBLANK(#REF!)," ",IF(#REF!&lt;#REF!,#REF!,IF(#REF!&lt;#REF!,#REF!)))</f>
        <v>#REF!</v>
      </c>
      <c r="V93" s="360" t="e">
        <f>IF(ISBLANK(#REF!)," ",IF(#REF!&lt;#REF!,#REF!,IF(#REF!&lt;#REF!,#REF!)))</f>
        <v>#REF!</v>
      </c>
      <c r="W93" s="360" t="e">
        <f>IF(ISBLANK(#REF!)," ",IF(#REF!&lt;#REF!,#REF!,IF(#REF!&lt;#REF!,#REF!)))</f>
        <v>#REF!</v>
      </c>
      <c r="X93" s="360" t="e">
        <f>IF(ISBLANK(#REF!)," ",IF(#REF!&lt;#REF!,#REF!,IF(#REF!&lt;#REF!,#REF!)))</f>
        <v>#REF!</v>
      </c>
      <c r="Y93" s="360" t="e">
        <f>IF(ISBLANK(#REF!)," ",IF(#REF!&lt;#REF!,#REF!,IF(#REF!&lt;#REF!,#REF!)))</f>
        <v>#REF!</v>
      </c>
      <c r="Z93" s="360" t="e">
        <f>IF(ISBLANK(#REF!)," ",IF(#REF!&lt;#REF!,#REF!,IF(#REF!&lt;#REF!,#REF!)))</f>
        <v>#REF!</v>
      </c>
      <c r="AA93" s="360" t="e">
        <f>IF(ISBLANK(#REF!)," ",IF(#REF!&lt;#REF!,#REF!,IF(#REF!&lt;#REF!,#REF!)))</f>
        <v>#REF!</v>
      </c>
      <c r="AB93" s="360" t="e">
        <f>IF(ISBLANK(#REF!)," ",IF(#REF!&lt;#REF!,#REF!,IF(#REF!&lt;#REF!,#REF!)))</f>
        <v>#REF!</v>
      </c>
      <c r="AC93" s="360" t="e">
        <f>IF(ISBLANK(#REF!)," ",IF(#REF!&lt;#REF!,#REF!,IF(#REF!&lt;#REF!,#REF!)))</f>
        <v>#REF!</v>
      </c>
      <c r="AD93" s="360" t="e">
        <f>IF(ISBLANK(#REF!)," ",IF(#REF!&lt;#REF!,#REF!,IF(#REF!&lt;#REF!,#REF!)))</f>
        <v>#REF!</v>
      </c>
      <c r="AE93" s="101" t="s">
        <v>12</v>
      </c>
      <c r="AF93" s="370" t="str">
        <f>IF(ISBLANK($AZ$66)," ",IF($AW$66&lt;$AZ$66,$O$66,IF($AZ$66&lt;$AW$66,$AF$66,IF($AW$66=$AZ$66,"Entscheidung ermitteln!"))))</f>
        <v>FC Bayern München</v>
      </c>
      <c r="AG93" s="370" t="e">
        <f>IF(ISBLANK(#REF!)," ",IF(#REF!&lt;#REF!,#REF!,IF(#REF!&lt;#REF!,#REF!)))</f>
        <v>#REF!</v>
      </c>
      <c r="AH93" s="370" t="e">
        <f>IF(ISBLANK(#REF!)," ",IF(#REF!&lt;#REF!,#REF!,IF(#REF!&lt;#REF!,#REF!)))</f>
        <v>#REF!</v>
      </c>
      <c r="AI93" s="370" t="e">
        <f>IF(ISBLANK(#REF!)," ",IF(#REF!&lt;#REF!,#REF!,IF(#REF!&lt;#REF!,#REF!)))</f>
        <v>#REF!</v>
      </c>
      <c r="AJ93" s="370" t="e">
        <f>IF(ISBLANK(#REF!)," ",IF(#REF!&lt;#REF!,#REF!,IF(#REF!&lt;#REF!,#REF!)))</f>
        <v>#REF!</v>
      </c>
      <c r="AK93" s="370" t="e">
        <f>IF(ISBLANK(#REF!)," ",IF(#REF!&lt;#REF!,#REF!,IF(#REF!&lt;#REF!,#REF!)))</f>
        <v>#REF!</v>
      </c>
      <c r="AL93" s="370" t="e">
        <f>IF(ISBLANK(#REF!)," ",IF(#REF!&lt;#REF!,#REF!,IF(#REF!&lt;#REF!,#REF!)))</f>
        <v>#REF!</v>
      </c>
      <c r="AM93" s="370" t="e">
        <f>IF(ISBLANK(#REF!)," ",IF(#REF!&lt;#REF!,#REF!,IF(#REF!&lt;#REF!,#REF!)))</f>
        <v>#REF!</v>
      </c>
      <c r="AN93" s="370" t="e">
        <f>IF(ISBLANK(#REF!)," ",IF(#REF!&lt;#REF!,#REF!,IF(#REF!&lt;#REF!,#REF!)))</f>
        <v>#REF!</v>
      </c>
      <c r="AO93" s="370" t="e">
        <f>IF(ISBLANK(#REF!)," ",IF(#REF!&lt;#REF!,#REF!,IF(#REF!&lt;#REF!,#REF!)))</f>
        <v>#REF!</v>
      </c>
      <c r="AP93" s="370" t="e">
        <f>IF(ISBLANK(#REF!)," ",IF(#REF!&lt;#REF!,#REF!,IF(#REF!&lt;#REF!,#REF!)))</f>
        <v>#REF!</v>
      </c>
      <c r="AQ93" s="370" t="e">
        <f>IF(ISBLANK(#REF!)," ",IF(#REF!&lt;#REF!,#REF!,IF(#REF!&lt;#REF!,#REF!)))</f>
        <v>#REF!</v>
      </c>
      <c r="AR93" s="370" t="e">
        <f>IF(ISBLANK(#REF!)," ",IF(#REF!&lt;#REF!,#REF!,IF(#REF!&lt;#REF!,#REF!)))</f>
        <v>#REF!</v>
      </c>
      <c r="AS93" s="370" t="e">
        <f>IF(ISBLANK(#REF!)," ",IF(#REF!&lt;#REF!,#REF!,IF(#REF!&lt;#REF!,#REF!)))</f>
        <v>#REF!</v>
      </c>
      <c r="AT93" s="370" t="e">
        <f>IF(ISBLANK(#REF!)," ",IF(#REF!&lt;#REF!,#REF!,IF(#REF!&lt;#REF!,#REF!)))</f>
        <v>#REF!</v>
      </c>
      <c r="AU93" s="370" t="e">
        <f>IF(ISBLANK(#REF!)," ",IF(#REF!&lt;#REF!,#REF!,IF(#REF!&lt;#REF!,#REF!)))</f>
        <v>#REF!</v>
      </c>
      <c r="AV93" s="371" t="e">
        <f>IF(ISBLANK(#REF!)," ",IF(#REF!&lt;#REF!,#REF!,IF(#REF!&lt;#REF!,#REF!)))</f>
        <v>#REF!</v>
      </c>
      <c r="AW93" s="363">
        <v>5</v>
      </c>
      <c r="AX93" s="364"/>
      <c r="AY93" s="364" t="s">
        <v>13</v>
      </c>
      <c r="AZ93" s="364">
        <v>6</v>
      </c>
      <c r="BA93" s="367"/>
      <c r="BB93" s="329" t="s">
        <v>114</v>
      </c>
      <c r="BC93" s="330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4"/>
      <c r="BV93" s="75"/>
      <c r="BW93" s="75"/>
      <c r="BX93" s="74"/>
      <c r="BY93" s="74"/>
      <c r="BZ93" s="74"/>
      <c r="CA93" s="74"/>
      <c r="CB93" s="74"/>
      <c r="CC93" s="76"/>
      <c r="CD93" s="76"/>
      <c r="CE93" s="76"/>
      <c r="CF93" s="76"/>
      <c r="CG93" s="77"/>
      <c r="CH93" s="77"/>
      <c r="CI93" s="77"/>
      <c r="CJ93" s="77"/>
      <c r="CK93" s="77"/>
      <c r="CL93" s="77"/>
      <c r="DF93" s="19"/>
      <c r="DG93" s="19"/>
      <c r="DH93" s="19"/>
      <c r="DI93" s="19"/>
      <c r="DJ93" s="19"/>
      <c r="DK93" s="19"/>
      <c r="DL93" s="19"/>
    </row>
    <row r="94" spans="1:116" s="129" customFormat="1" ht="12" customHeight="1" thickBot="1" x14ac:dyDescent="0.25">
      <c r="B94" s="331"/>
      <c r="C94" s="332"/>
      <c r="D94" s="350"/>
      <c r="E94" s="351"/>
      <c r="F94" s="351"/>
      <c r="G94" s="351"/>
      <c r="H94" s="351"/>
      <c r="I94" s="352"/>
      <c r="J94" s="356"/>
      <c r="K94" s="357"/>
      <c r="L94" s="357"/>
      <c r="M94" s="357"/>
      <c r="N94" s="358"/>
      <c r="O94" s="333" t="s">
        <v>75</v>
      </c>
      <c r="P94" s="334"/>
      <c r="Q94" s="334"/>
      <c r="R94" s="334"/>
      <c r="S94" s="334"/>
      <c r="T94" s="334"/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130"/>
      <c r="AF94" s="335" t="s">
        <v>76</v>
      </c>
      <c r="AG94" s="334"/>
      <c r="AH94" s="334"/>
      <c r="AI94" s="334"/>
      <c r="AJ94" s="334"/>
      <c r="AK94" s="334"/>
      <c r="AL94" s="334"/>
      <c r="AM94" s="334"/>
      <c r="AN94" s="334"/>
      <c r="AO94" s="334"/>
      <c r="AP94" s="334"/>
      <c r="AQ94" s="334"/>
      <c r="AR94" s="334"/>
      <c r="AS94" s="334"/>
      <c r="AT94" s="334"/>
      <c r="AU94" s="334"/>
      <c r="AV94" s="336"/>
      <c r="AW94" s="365"/>
      <c r="AX94" s="366"/>
      <c r="AY94" s="366"/>
      <c r="AZ94" s="366"/>
      <c r="BA94" s="368"/>
      <c r="BB94" s="331"/>
      <c r="BC94" s="332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23"/>
      <c r="BV94" s="132"/>
      <c r="BW94" s="132"/>
      <c r="BX94" s="123"/>
      <c r="BY94" s="123"/>
      <c r="BZ94" s="123"/>
      <c r="CA94" s="123"/>
      <c r="CB94" s="123"/>
      <c r="CC94" s="124"/>
      <c r="CD94" s="124"/>
      <c r="CE94" s="124"/>
      <c r="CF94" s="124"/>
      <c r="CG94" s="133"/>
      <c r="CH94" s="133"/>
      <c r="CI94" s="133"/>
      <c r="CJ94" s="133"/>
      <c r="CK94" s="133"/>
      <c r="CL94" s="133"/>
    </row>
    <row r="95" spans="1:116" s="24" customFormat="1" ht="3.75" customHeight="1" thickBo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4"/>
      <c r="BV95" s="75"/>
      <c r="BW95" s="75"/>
      <c r="BX95" s="74"/>
      <c r="BY95" s="74"/>
      <c r="BZ95" s="74"/>
      <c r="CA95" s="74"/>
      <c r="CB95" s="74"/>
      <c r="CC95" s="76"/>
      <c r="CD95" s="76"/>
      <c r="CE95" s="76"/>
      <c r="CF95" s="76"/>
      <c r="CG95" s="77"/>
      <c r="CH95" s="77"/>
      <c r="CI95" s="77"/>
      <c r="CJ95" s="77"/>
      <c r="CK95" s="77"/>
      <c r="CL95" s="77"/>
      <c r="DF95" s="19"/>
      <c r="DG95" s="19"/>
      <c r="DH95" s="19"/>
      <c r="DI95" s="19"/>
      <c r="DJ95" s="19"/>
      <c r="DK95" s="19"/>
      <c r="DL95" s="19"/>
    </row>
    <row r="96" spans="1:116" s="24" customFormat="1" ht="16.5" customHeight="1" thickBot="1" x14ac:dyDescent="0.25">
      <c r="A96" s="19"/>
      <c r="B96" s="337" t="s">
        <v>6</v>
      </c>
      <c r="C96" s="338"/>
      <c r="D96" s="344" t="s">
        <v>7</v>
      </c>
      <c r="E96" s="369"/>
      <c r="F96" s="369"/>
      <c r="G96" s="369"/>
      <c r="H96" s="369"/>
      <c r="I96" s="338"/>
      <c r="J96" s="344" t="s">
        <v>8</v>
      </c>
      <c r="K96" s="369"/>
      <c r="L96" s="369"/>
      <c r="M96" s="369"/>
      <c r="N96" s="338"/>
      <c r="O96" s="344" t="s">
        <v>43</v>
      </c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369"/>
      <c r="AA96" s="369"/>
      <c r="AB96" s="369"/>
      <c r="AC96" s="369"/>
      <c r="AD96" s="369"/>
      <c r="AE96" s="369"/>
      <c r="AF96" s="369"/>
      <c r="AG96" s="369"/>
      <c r="AH96" s="369"/>
      <c r="AI96" s="369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38"/>
      <c r="AW96" s="344" t="s">
        <v>10</v>
      </c>
      <c r="AX96" s="369"/>
      <c r="AY96" s="369"/>
      <c r="AZ96" s="369"/>
      <c r="BA96" s="338"/>
      <c r="BB96" s="344"/>
      <c r="BC96" s="345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4"/>
      <c r="BV96" s="75"/>
      <c r="BW96" s="75"/>
      <c r="BX96" s="74"/>
      <c r="BY96" s="74"/>
      <c r="BZ96" s="74"/>
      <c r="CA96" s="74"/>
      <c r="CB96" s="74"/>
      <c r="CC96" s="76"/>
      <c r="CD96" s="76"/>
      <c r="CE96" s="76"/>
      <c r="CF96" s="76"/>
      <c r="CG96" s="77"/>
      <c r="CH96" s="77"/>
      <c r="CI96" s="77"/>
      <c r="CJ96" s="77"/>
      <c r="CK96" s="77"/>
      <c r="CL96" s="77"/>
      <c r="DF96" s="19"/>
      <c r="DG96" s="19"/>
      <c r="DH96" s="19"/>
      <c r="DI96" s="19"/>
      <c r="DJ96" s="19"/>
      <c r="DK96" s="19"/>
      <c r="DL96" s="19"/>
    </row>
    <row r="97" spans="1:116" s="24" customFormat="1" ht="15" customHeight="1" x14ac:dyDescent="0.2">
      <c r="A97" s="19"/>
      <c r="B97" s="346">
        <v>20</v>
      </c>
      <c r="C97" s="330"/>
      <c r="D97" s="347">
        <v>1</v>
      </c>
      <c r="E97" s="348"/>
      <c r="F97" s="348"/>
      <c r="G97" s="348"/>
      <c r="H97" s="348"/>
      <c r="I97" s="349"/>
      <c r="J97" s="353">
        <v>0.68055555555555547</v>
      </c>
      <c r="K97" s="354"/>
      <c r="L97" s="354"/>
      <c r="M97" s="354"/>
      <c r="N97" s="355"/>
      <c r="O97" s="359" t="str">
        <f>IF(ISBLANK($AZ$62)," ",IF($AW$62&gt;$AZ$62,$O$62,IF($AZ$62&gt;$AW$62,$AF$62,IF($AW$62=$AZ$62,"Entscheidung ermitteln!"))))</f>
        <v>Rot-Weiss Essen</v>
      </c>
      <c r="P97" s="360" t="e">
        <f>IF(ISBLANK(#REF!)," ",IF(#REF!&lt;#REF!,#REF!,IF(#REF!&lt;#REF!,#REF!)))</f>
        <v>#REF!</v>
      </c>
      <c r="Q97" s="360" t="e">
        <f>IF(ISBLANK(#REF!)," ",IF(#REF!&lt;#REF!,#REF!,IF(#REF!&lt;#REF!,#REF!)))</f>
        <v>#REF!</v>
      </c>
      <c r="R97" s="360" t="e">
        <f>IF(ISBLANK(#REF!)," ",IF(#REF!&lt;#REF!,#REF!,IF(#REF!&lt;#REF!,#REF!)))</f>
        <v>#REF!</v>
      </c>
      <c r="S97" s="360" t="e">
        <f>IF(ISBLANK(#REF!)," ",IF(#REF!&lt;#REF!,#REF!,IF(#REF!&lt;#REF!,#REF!)))</f>
        <v>#REF!</v>
      </c>
      <c r="T97" s="360" t="e">
        <f>IF(ISBLANK(#REF!)," ",IF(#REF!&lt;#REF!,#REF!,IF(#REF!&lt;#REF!,#REF!)))</f>
        <v>#REF!</v>
      </c>
      <c r="U97" s="360" t="e">
        <f>IF(ISBLANK(#REF!)," ",IF(#REF!&lt;#REF!,#REF!,IF(#REF!&lt;#REF!,#REF!)))</f>
        <v>#REF!</v>
      </c>
      <c r="V97" s="360" t="e">
        <f>IF(ISBLANK(#REF!)," ",IF(#REF!&lt;#REF!,#REF!,IF(#REF!&lt;#REF!,#REF!)))</f>
        <v>#REF!</v>
      </c>
      <c r="W97" s="360" t="e">
        <f>IF(ISBLANK(#REF!)," ",IF(#REF!&lt;#REF!,#REF!,IF(#REF!&lt;#REF!,#REF!)))</f>
        <v>#REF!</v>
      </c>
      <c r="X97" s="360" t="e">
        <f>IF(ISBLANK(#REF!)," ",IF(#REF!&lt;#REF!,#REF!,IF(#REF!&lt;#REF!,#REF!)))</f>
        <v>#REF!</v>
      </c>
      <c r="Y97" s="360" t="e">
        <f>IF(ISBLANK(#REF!)," ",IF(#REF!&lt;#REF!,#REF!,IF(#REF!&lt;#REF!,#REF!)))</f>
        <v>#REF!</v>
      </c>
      <c r="Z97" s="360" t="e">
        <f>IF(ISBLANK(#REF!)," ",IF(#REF!&lt;#REF!,#REF!,IF(#REF!&lt;#REF!,#REF!)))</f>
        <v>#REF!</v>
      </c>
      <c r="AA97" s="360" t="e">
        <f>IF(ISBLANK(#REF!)," ",IF(#REF!&lt;#REF!,#REF!,IF(#REF!&lt;#REF!,#REF!)))</f>
        <v>#REF!</v>
      </c>
      <c r="AB97" s="360" t="e">
        <f>IF(ISBLANK(#REF!)," ",IF(#REF!&lt;#REF!,#REF!,IF(#REF!&lt;#REF!,#REF!)))</f>
        <v>#REF!</v>
      </c>
      <c r="AC97" s="360" t="e">
        <f>IF(ISBLANK(#REF!)," ",IF(#REF!&lt;#REF!,#REF!,IF(#REF!&lt;#REF!,#REF!)))</f>
        <v>#REF!</v>
      </c>
      <c r="AD97" s="360" t="e">
        <f>IF(ISBLANK(#REF!)," ",IF(#REF!&lt;#REF!,#REF!,IF(#REF!&lt;#REF!,#REF!)))</f>
        <v>#REF!</v>
      </c>
      <c r="AE97" s="101" t="s">
        <v>12</v>
      </c>
      <c r="AF97" s="361" t="str">
        <f>IF(ISBLANK($AZ$66)," ",IF($AW$66&gt;$AZ$66,$O$66,IF($AZ$66&gt;$AW$66,$AF$66,IF($AW$66=$AZ$66,"Entscheidung ermitteln!"))))</f>
        <v>Boussia Dortmund</v>
      </c>
      <c r="AG97" s="361" t="e">
        <f>IF(ISBLANK(#REF!)," ",IF(#REF!&lt;#REF!,#REF!,IF(#REF!&lt;#REF!,#REF!)))</f>
        <v>#REF!</v>
      </c>
      <c r="AH97" s="361" t="e">
        <f>IF(ISBLANK(#REF!)," ",IF(#REF!&lt;#REF!,#REF!,IF(#REF!&lt;#REF!,#REF!)))</f>
        <v>#REF!</v>
      </c>
      <c r="AI97" s="361" t="e">
        <f>IF(ISBLANK(#REF!)," ",IF(#REF!&lt;#REF!,#REF!,IF(#REF!&lt;#REF!,#REF!)))</f>
        <v>#REF!</v>
      </c>
      <c r="AJ97" s="361" t="e">
        <f>IF(ISBLANK(#REF!)," ",IF(#REF!&lt;#REF!,#REF!,IF(#REF!&lt;#REF!,#REF!)))</f>
        <v>#REF!</v>
      </c>
      <c r="AK97" s="361" t="e">
        <f>IF(ISBLANK(#REF!)," ",IF(#REF!&lt;#REF!,#REF!,IF(#REF!&lt;#REF!,#REF!)))</f>
        <v>#REF!</v>
      </c>
      <c r="AL97" s="361" t="e">
        <f>IF(ISBLANK(#REF!)," ",IF(#REF!&lt;#REF!,#REF!,IF(#REF!&lt;#REF!,#REF!)))</f>
        <v>#REF!</v>
      </c>
      <c r="AM97" s="361" t="e">
        <f>IF(ISBLANK(#REF!)," ",IF(#REF!&lt;#REF!,#REF!,IF(#REF!&lt;#REF!,#REF!)))</f>
        <v>#REF!</v>
      </c>
      <c r="AN97" s="361" t="e">
        <f>IF(ISBLANK(#REF!)," ",IF(#REF!&lt;#REF!,#REF!,IF(#REF!&lt;#REF!,#REF!)))</f>
        <v>#REF!</v>
      </c>
      <c r="AO97" s="361" t="e">
        <f>IF(ISBLANK(#REF!)," ",IF(#REF!&lt;#REF!,#REF!,IF(#REF!&lt;#REF!,#REF!)))</f>
        <v>#REF!</v>
      </c>
      <c r="AP97" s="361" t="e">
        <f>IF(ISBLANK(#REF!)," ",IF(#REF!&lt;#REF!,#REF!,IF(#REF!&lt;#REF!,#REF!)))</f>
        <v>#REF!</v>
      </c>
      <c r="AQ97" s="361" t="e">
        <f>IF(ISBLANK(#REF!)," ",IF(#REF!&lt;#REF!,#REF!,IF(#REF!&lt;#REF!,#REF!)))</f>
        <v>#REF!</v>
      </c>
      <c r="AR97" s="361" t="e">
        <f>IF(ISBLANK(#REF!)," ",IF(#REF!&lt;#REF!,#REF!,IF(#REF!&lt;#REF!,#REF!)))</f>
        <v>#REF!</v>
      </c>
      <c r="AS97" s="361" t="e">
        <f>IF(ISBLANK(#REF!)," ",IF(#REF!&lt;#REF!,#REF!,IF(#REF!&lt;#REF!,#REF!)))</f>
        <v>#REF!</v>
      </c>
      <c r="AT97" s="361" t="e">
        <f>IF(ISBLANK(#REF!)," ",IF(#REF!&lt;#REF!,#REF!,IF(#REF!&lt;#REF!,#REF!)))</f>
        <v>#REF!</v>
      </c>
      <c r="AU97" s="361" t="e">
        <f>IF(ISBLANK(#REF!)," ",IF(#REF!&lt;#REF!,#REF!,IF(#REF!&lt;#REF!,#REF!)))</f>
        <v>#REF!</v>
      </c>
      <c r="AV97" s="362" t="e">
        <f>IF(ISBLANK(#REF!)," ",IF(#REF!&lt;#REF!,#REF!,IF(#REF!&lt;#REF!,#REF!)))</f>
        <v>#REF!</v>
      </c>
      <c r="AW97" s="363">
        <v>0</v>
      </c>
      <c r="AX97" s="364"/>
      <c r="AY97" s="364" t="s">
        <v>13</v>
      </c>
      <c r="AZ97" s="364">
        <v>1</v>
      </c>
      <c r="BA97" s="367"/>
      <c r="BB97" s="346"/>
      <c r="BC97" s="330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4"/>
      <c r="BV97" s="75"/>
      <c r="BW97" s="75"/>
      <c r="BX97" s="74"/>
      <c r="BY97" s="74"/>
      <c r="BZ97" s="74"/>
      <c r="CA97" s="74"/>
      <c r="CB97" s="74"/>
      <c r="CC97" s="76"/>
      <c r="CD97" s="76"/>
      <c r="CE97" s="76"/>
      <c r="CF97" s="76"/>
      <c r="CG97" s="77"/>
      <c r="CH97" s="77"/>
      <c r="CI97" s="77"/>
      <c r="CJ97" s="77"/>
      <c r="CK97" s="77"/>
      <c r="CL97" s="77"/>
      <c r="DF97" s="19"/>
      <c r="DG97" s="19"/>
      <c r="DH97" s="19"/>
      <c r="DI97" s="19"/>
      <c r="DJ97" s="19"/>
      <c r="DK97" s="19"/>
      <c r="DL97" s="19"/>
    </row>
    <row r="98" spans="1:116" s="24" customFormat="1" ht="12" customHeight="1" thickBot="1" x14ac:dyDescent="0.25">
      <c r="A98" s="19"/>
      <c r="B98" s="331"/>
      <c r="C98" s="332"/>
      <c r="D98" s="350"/>
      <c r="E98" s="351"/>
      <c r="F98" s="351"/>
      <c r="G98" s="351"/>
      <c r="H98" s="351"/>
      <c r="I98" s="352"/>
      <c r="J98" s="356"/>
      <c r="K98" s="357"/>
      <c r="L98" s="357"/>
      <c r="M98" s="357"/>
      <c r="N98" s="358"/>
      <c r="O98" s="333" t="s">
        <v>77</v>
      </c>
      <c r="P98" s="334"/>
      <c r="Q98" s="334"/>
      <c r="R98" s="334"/>
      <c r="S98" s="334"/>
      <c r="T98" s="334"/>
      <c r="U98" s="334"/>
      <c r="V98" s="334"/>
      <c r="W98" s="334"/>
      <c r="X98" s="334"/>
      <c r="Y98" s="334"/>
      <c r="Z98" s="334"/>
      <c r="AA98" s="334"/>
      <c r="AB98" s="334"/>
      <c r="AC98" s="334"/>
      <c r="AD98" s="334"/>
      <c r="AE98" s="130"/>
      <c r="AF98" s="335" t="s">
        <v>78</v>
      </c>
      <c r="AG98" s="334"/>
      <c r="AH98" s="334"/>
      <c r="AI98" s="334"/>
      <c r="AJ98" s="334"/>
      <c r="AK98" s="334"/>
      <c r="AL98" s="334"/>
      <c r="AM98" s="334"/>
      <c r="AN98" s="334"/>
      <c r="AO98" s="334"/>
      <c r="AP98" s="334"/>
      <c r="AQ98" s="334"/>
      <c r="AR98" s="334"/>
      <c r="AS98" s="334"/>
      <c r="AT98" s="334"/>
      <c r="AU98" s="334"/>
      <c r="AV98" s="336"/>
      <c r="AW98" s="365"/>
      <c r="AX98" s="366"/>
      <c r="AY98" s="366"/>
      <c r="AZ98" s="366"/>
      <c r="BA98" s="368"/>
      <c r="BB98" s="331"/>
      <c r="BC98" s="332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4"/>
      <c r="BV98" s="75"/>
      <c r="BW98" s="75"/>
      <c r="BX98" s="74"/>
      <c r="BY98" s="74"/>
      <c r="BZ98" s="74"/>
      <c r="CA98" s="74"/>
      <c r="CB98" s="74"/>
      <c r="CC98" s="76"/>
      <c r="CD98" s="76"/>
      <c r="CE98" s="76"/>
      <c r="CF98" s="76"/>
      <c r="CG98" s="77"/>
      <c r="CH98" s="77"/>
      <c r="CI98" s="77"/>
      <c r="CJ98" s="77"/>
      <c r="CK98" s="77"/>
      <c r="CL98" s="77"/>
      <c r="DF98" s="19"/>
      <c r="DG98" s="19"/>
      <c r="DH98" s="19"/>
      <c r="DI98" s="19"/>
      <c r="DJ98" s="19"/>
      <c r="DK98" s="19"/>
      <c r="DL98" s="19"/>
    </row>
    <row r="99" spans="1:116" s="24" customFormat="1" ht="15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4"/>
      <c r="BV99" s="75"/>
      <c r="BW99" s="75"/>
      <c r="BX99" s="74"/>
      <c r="BY99" s="74"/>
      <c r="BZ99" s="74"/>
      <c r="CA99" s="74"/>
      <c r="CB99" s="74"/>
      <c r="CC99" s="76"/>
      <c r="CD99" s="76"/>
      <c r="CE99" s="76"/>
      <c r="CF99" s="76"/>
      <c r="CG99" s="77"/>
      <c r="CH99" s="77"/>
      <c r="CI99" s="77"/>
      <c r="CJ99" s="77"/>
      <c r="CK99" s="77"/>
      <c r="CL99" s="77"/>
      <c r="DF99" s="19"/>
      <c r="DG99" s="19"/>
      <c r="DH99" s="19"/>
      <c r="DI99" s="19"/>
      <c r="DJ99" s="19"/>
      <c r="DK99" s="19"/>
      <c r="DL99" s="19"/>
    </row>
  </sheetData>
  <mergeCells count="399">
    <mergeCell ref="A4:AP4"/>
    <mergeCell ref="M6:T6"/>
    <mergeCell ref="Y6:AF6"/>
    <mergeCell ref="B8:AM8"/>
    <mergeCell ref="H10:L10"/>
    <mergeCell ref="U10:V10"/>
    <mergeCell ref="X10:AB10"/>
    <mergeCell ref="AL10:AP10"/>
    <mergeCell ref="A2:AP2"/>
    <mergeCell ref="A3:AP3"/>
    <mergeCell ref="B9:AM9"/>
    <mergeCell ref="B17:C17"/>
    <mergeCell ref="D17:X17"/>
    <mergeCell ref="Y17:Z17"/>
    <mergeCell ref="AE17:AF17"/>
    <mergeCell ref="AG17:BA17"/>
    <mergeCell ref="BB17:BC17"/>
    <mergeCell ref="B15:Z15"/>
    <mergeCell ref="AE15:BC15"/>
    <mergeCell ref="B16:C16"/>
    <mergeCell ref="D16:X16"/>
    <mergeCell ref="Y16:Z16"/>
    <mergeCell ref="AE16:AF16"/>
    <mergeCell ref="AG16:BA16"/>
    <mergeCell ref="BB16:BC16"/>
    <mergeCell ref="B20:Z20"/>
    <mergeCell ref="AE20:BC20"/>
    <mergeCell ref="B21:C21"/>
    <mergeCell ref="D21:X21"/>
    <mergeCell ref="Y21:Z21"/>
    <mergeCell ref="AE21:AF21"/>
    <mergeCell ref="AG21:BA21"/>
    <mergeCell ref="BB21:BC21"/>
    <mergeCell ref="B18:C18"/>
    <mergeCell ref="D18:X18"/>
    <mergeCell ref="Y18:Z18"/>
    <mergeCell ref="AE18:AF18"/>
    <mergeCell ref="AG18:BA18"/>
    <mergeCell ref="BB18:BC18"/>
    <mergeCell ref="B23:C23"/>
    <mergeCell ref="D23:X23"/>
    <mergeCell ref="Y23:Z23"/>
    <mergeCell ref="AE23:AF23"/>
    <mergeCell ref="AG23:BA23"/>
    <mergeCell ref="BB23:BC23"/>
    <mergeCell ref="B22:C22"/>
    <mergeCell ref="D22:X22"/>
    <mergeCell ref="Y22:Z22"/>
    <mergeCell ref="AE22:AF22"/>
    <mergeCell ref="AG22:BA22"/>
    <mergeCell ref="BB22:BC22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7:C27"/>
    <mergeCell ref="D27:F27"/>
    <mergeCell ref="G27:I27"/>
    <mergeCell ref="J27:N27"/>
    <mergeCell ref="O27:AV27"/>
    <mergeCell ref="AW27:BA27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B29:C29"/>
    <mergeCell ref="D29:F29"/>
    <mergeCell ref="G29:I29"/>
    <mergeCell ref="J29:N29"/>
    <mergeCell ref="O29:AD29"/>
    <mergeCell ref="AF29:AV29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B33:C33"/>
    <mergeCell ref="D33:F33"/>
    <mergeCell ref="G33:I33"/>
    <mergeCell ref="J33:N33"/>
    <mergeCell ref="O33:AD33"/>
    <mergeCell ref="AF33:AV33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AW37:AX37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B37:C37"/>
    <mergeCell ref="D37:F37"/>
    <mergeCell ref="G37:I37"/>
    <mergeCell ref="J37:N37"/>
    <mergeCell ref="O37:AD37"/>
    <mergeCell ref="AF37:AV37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43:O43"/>
    <mergeCell ref="P43:R43"/>
    <mergeCell ref="S43:W43"/>
    <mergeCell ref="X43:Z43"/>
    <mergeCell ref="AE43:AR43"/>
    <mergeCell ref="AS43:AU43"/>
    <mergeCell ref="AV43:AZ43"/>
    <mergeCell ref="BA43:BC43"/>
    <mergeCell ref="AE44:AF44"/>
    <mergeCell ref="AG44:AR44"/>
    <mergeCell ref="AS44:AU44"/>
    <mergeCell ref="AV44:AW44"/>
    <mergeCell ref="AY44:AZ44"/>
    <mergeCell ref="BA44:BC44"/>
    <mergeCell ref="B44:C44"/>
    <mergeCell ref="D44:O44"/>
    <mergeCell ref="P44:R44"/>
    <mergeCell ref="S44:T44"/>
    <mergeCell ref="V44:W44"/>
    <mergeCell ref="X44:Z44"/>
    <mergeCell ref="AE45:AF45"/>
    <mergeCell ref="AG45:AR45"/>
    <mergeCell ref="AS45:AU45"/>
    <mergeCell ref="AV45:AW45"/>
    <mergeCell ref="AY45:AZ45"/>
    <mergeCell ref="BA45:BC45"/>
    <mergeCell ref="B45:C45"/>
    <mergeCell ref="D45:O45"/>
    <mergeCell ref="P45:R45"/>
    <mergeCell ref="S45:T45"/>
    <mergeCell ref="V45:W45"/>
    <mergeCell ref="X45:Z45"/>
    <mergeCell ref="AE46:AF46"/>
    <mergeCell ref="AG46:AR46"/>
    <mergeCell ref="AS46:AU46"/>
    <mergeCell ref="AV46:AW46"/>
    <mergeCell ref="AY46:AZ46"/>
    <mergeCell ref="BA46:BC46"/>
    <mergeCell ref="B46:C46"/>
    <mergeCell ref="D46:O46"/>
    <mergeCell ref="P46:R46"/>
    <mergeCell ref="S46:T46"/>
    <mergeCell ref="V46:W46"/>
    <mergeCell ref="X46:Z46"/>
    <mergeCell ref="B51:C51"/>
    <mergeCell ref="D51:O51"/>
    <mergeCell ref="P51:R51"/>
    <mergeCell ref="S51:T51"/>
    <mergeCell ref="V51:W51"/>
    <mergeCell ref="X51:Z51"/>
    <mergeCell ref="AV49:AZ49"/>
    <mergeCell ref="BA49:BC49"/>
    <mergeCell ref="B50:C50"/>
    <mergeCell ref="D50:O50"/>
    <mergeCell ref="P50:R50"/>
    <mergeCell ref="S50:T50"/>
    <mergeCell ref="V50:W50"/>
    <mergeCell ref="X50:Z50"/>
    <mergeCell ref="AE50:AF50"/>
    <mergeCell ref="AG50:AR50"/>
    <mergeCell ref="B49:O49"/>
    <mergeCell ref="P49:R49"/>
    <mergeCell ref="S49:W49"/>
    <mergeCell ref="X49:Z49"/>
    <mergeCell ref="AE49:AR49"/>
    <mergeCell ref="AS49:AU49"/>
    <mergeCell ref="AE51:AF51"/>
    <mergeCell ref="AG51:AR51"/>
    <mergeCell ref="AS51:AU51"/>
    <mergeCell ref="AV51:AW51"/>
    <mergeCell ref="AY51:AZ51"/>
    <mergeCell ref="BA51:BC51"/>
    <mergeCell ref="AS50:AU50"/>
    <mergeCell ref="AV50:AW50"/>
    <mergeCell ref="AY50:AZ50"/>
    <mergeCell ref="BA50:BC50"/>
    <mergeCell ref="AE52:AF52"/>
    <mergeCell ref="AG52:AR52"/>
    <mergeCell ref="AS52:AU52"/>
    <mergeCell ref="AV52:AW52"/>
    <mergeCell ref="AY52:AZ52"/>
    <mergeCell ref="BA52:BC52"/>
    <mergeCell ref="B52:C52"/>
    <mergeCell ref="D52:O52"/>
    <mergeCell ref="P52:R52"/>
    <mergeCell ref="S52:T52"/>
    <mergeCell ref="V52:W52"/>
    <mergeCell ref="X52:Z52"/>
    <mergeCell ref="B55:BC55"/>
    <mergeCell ref="H59:L59"/>
    <mergeCell ref="V59:W59"/>
    <mergeCell ref="Y59:AC59"/>
    <mergeCell ref="AL59:AP59"/>
    <mergeCell ref="BB61:BC61"/>
    <mergeCell ref="B62:C63"/>
    <mergeCell ref="D62:I63"/>
    <mergeCell ref="J62:N63"/>
    <mergeCell ref="O62:AD62"/>
    <mergeCell ref="AF62:AV62"/>
    <mergeCell ref="AW62:AX63"/>
    <mergeCell ref="AY62:AY63"/>
    <mergeCell ref="AZ62:BA63"/>
    <mergeCell ref="BB62:BC63"/>
    <mergeCell ref="B61:C61"/>
    <mergeCell ref="D61:I61"/>
    <mergeCell ref="J61:N61"/>
    <mergeCell ref="O61:AV61"/>
    <mergeCell ref="AW61:BA61"/>
    <mergeCell ref="O63:AD63"/>
    <mergeCell ref="AF63:AV63"/>
    <mergeCell ref="B71:C71"/>
    <mergeCell ref="D71:I71"/>
    <mergeCell ref="J71:N71"/>
    <mergeCell ref="O71:AV71"/>
    <mergeCell ref="B72:C73"/>
    <mergeCell ref="D72:I73"/>
    <mergeCell ref="O72:AD72"/>
    <mergeCell ref="AF72:AV72"/>
    <mergeCell ref="BB65:BC65"/>
    <mergeCell ref="B66:C67"/>
    <mergeCell ref="D66:I67"/>
    <mergeCell ref="J66:N67"/>
    <mergeCell ref="O66:AD66"/>
    <mergeCell ref="AF66:AV66"/>
    <mergeCell ref="AW66:AX67"/>
    <mergeCell ref="AY66:AY67"/>
    <mergeCell ref="AZ66:BA67"/>
    <mergeCell ref="B65:C65"/>
    <mergeCell ref="D65:I65"/>
    <mergeCell ref="J65:N65"/>
    <mergeCell ref="O65:AV65"/>
    <mergeCell ref="AW65:BA65"/>
    <mergeCell ref="BB92:BC92"/>
    <mergeCell ref="BB66:BC67"/>
    <mergeCell ref="O67:AD67"/>
    <mergeCell ref="AF67:AV67"/>
    <mergeCell ref="H90:L90"/>
    <mergeCell ref="V90:W90"/>
    <mergeCell ref="Y90:AC90"/>
    <mergeCell ref="AL90:AP90"/>
    <mergeCell ref="AW71:BA71"/>
    <mergeCell ref="BB71:BC71"/>
    <mergeCell ref="J72:N73"/>
    <mergeCell ref="AW72:AX73"/>
    <mergeCell ref="AY72:AY73"/>
    <mergeCell ref="AZ72:BA73"/>
    <mergeCell ref="BB72:BC73"/>
    <mergeCell ref="O73:AD73"/>
    <mergeCell ref="AF73:AV73"/>
    <mergeCell ref="AY76:AY77"/>
    <mergeCell ref="AZ76:BA77"/>
    <mergeCell ref="BB76:BC77"/>
    <mergeCell ref="O77:AD77"/>
    <mergeCell ref="AF77:AV77"/>
    <mergeCell ref="O76:AD76"/>
    <mergeCell ref="AF76:AV76"/>
    <mergeCell ref="B93:C94"/>
    <mergeCell ref="D93:I94"/>
    <mergeCell ref="J93:N94"/>
    <mergeCell ref="O93:AD93"/>
    <mergeCell ref="AF93:AV93"/>
    <mergeCell ref="AW93:AX94"/>
    <mergeCell ref="AY93:AY94"/>
    <mergeCell ref="AZ93:BA94"/>
    <mergeCell ref="B92:C92"/>
    <mergeCell ref="D92:I92"/>
    <mergeCell ref="J92:N92"/>
    <mergeCell ref="O92:AV92"/>
    <mergeCell ref="AW92:BA92"/>
    <mergeCell ref="O98:AD98"/>
    <mergeCell ref="AF98:AV98"/>
    <mergeCell ref="BB96:BC96"/>
    <mergeCell ref="B97:C98"/>
    <mergeCell ref="D97:I98"/>
    <mergeCell ref="J97:N98"/>
    <mergeCell ref="O97:AD97"/>
    <mergeCell ref="AF97:AV97"/>
    <mergeCell ref="AW97:AX98"/>
    <mergeCell ref="AY97:AY98"/>
    <mergeCell ref="AZ97:BA98"/>
    <mergeCell ref="BB97:BC98"/>
    <mergeCell ref="D96:I96"/>
    <mergeCell ref="J96:N96"/>
    <mergeCell ref="O96:AV96"/>
    <mergeCell ref="AW96:BA96"/>
    <mergeCell ref="BB93:BC94"/>
    <mergeCell ref="O94:AD94"/>
    <mergeCell ref="AF94:AV94"/>
    <mergeCell ref="B96:C96"/>
    <mergeCell ref="B75:C75"/>
    <mergeCell ref="D75:I75"/>
    <mergeCell ref="J75:N75"/>
    <mergeCell ref="O75:AV75"/>
    <mergeCell ref="AW75:BA75"/>
    <mergeCell ref="BB75:BC75"/>
    <mergeCell ref="B81:C81"/>
    <mergeCell ref="D81:I81"/>
    <mergeCell ref="J81:N81"/>
    <mergeCell ref="O81:AV81"/>
    <mergeCell ref="AW81:BA81"/>
    <mergeCell ref="B76:C77"/>
    <mergeCell ref="D76:I77"/>
    <mergeCell ref="J76:N77"/>
    <mergeCell ref="O83:AD83"/>
    <mergeCell ref="AF83:AV83"/>
    <mergeCell ref="B85:C85"/>
    <mergeCell ref="D85:I85"/>
    <mergeCell ref="J85:N85"/>
    <mergeCell ref="O85:AV85"/>
    <mergeCell ref="AW76:AX77"/>
    <mergeCell ref="BB81:BC81"/>
    <mergeCell ref="B82:C83"/>
    <mergeCell ref="D82:I83"/>
    <mergeCell ref="J82:N83"/>
    <mergeCell ref="O82:AD82"/>
    <mergeCell ref="AF82:AV82"/>
    <mergeCell ref="AW82:AX83"/>
    <mergeCell ref="AY82:AY83"/>
    <mergeCell ref="AZ82:BA83"/>
    <mergeCell ref="BB82:BC83"/>
    <mergeCell ref="BB86:BC87"/>
    <mergeCell ref="O87:AD87"/>
    <mergeCell ref="AF87:AV87"/>
    <mergeCell ref="AW85:BA85"/>
    <mergeCell ref="BB85:BC85"/>
    <mergeCell ref="B86:C87"/>
    <mergeCell ref="D86:I87"/>
    <mergeCell ref="J86:N87"/>
    <mergeCell ref="O86:AD86"/>
    <mergeCell ref="AF86:AV86"/>
    <mergeCell ref="AW86:AX87"/>
    <mergeCell ref="AY86:AY87"/>
    <mergeCell ref="AZ86:BA87"/>
  </mergeCells>
  <pageMargins left="0.39370078740157483" right="0.39370078740157483" top="0.39370078740157483" bottom="0.39370078740157483" header="0" footer="0"/>
  <pageSetup paperSize="9" scale="95" orientation="portrait" r:id="rId1"/>
  <headerFooter alignWithMargins="0">
    <oddFooter xml:space="preserve">&amp;Lwww.kadmo.de
Turnierplanung&amp;C&amp;F&amp;R&amp;P von &amp;N </oddFooter>
  </headerFooter>
  <rowBreaks count="1" manualBreakCount="1">
    <brk id="53" max="55" man="1"/>
  </rowBreaks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23</xdr:col>
                <xdr:colOff>95250</xdr:colOff>
                <xdr:row>39</xdr:row>
                <xdr:rowOff>85725</xdr:rowOff>
              </from>
              <to>
                <xdr:col>33</xdr:col>
                <xdr:colOff>85725</xdr:colOff>
                <xdr:row>41</xdr:row>
                <xdr:rowOff>28575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EQ41"/>
  <sheetViews>
    <sheetView showGridLines="0" topLeftCell="A25" zoomScale="150" zoomScaleNormal="50" workbookViewId="0">
      <selection activeCell="AW34" sqref="AW34"/>
    </sheetView>
  </sheetViews>
  <sheetFormatPr baseColWidth="10" defaultColWidth="1.7109375" defaultRowHeight="12.75" x14ac:dyDescent="0.2"/>
  <cols>
    <col min="1" max="55" width="1.7109375" style="19" customWidth="1"/>
    <col min="56" max="56" width="1.7109375" style="137" customWidth="1"/>
    <col min="57" max="57" width="1.7109375" style="138" customWidth="1"/>
    <col min="58" max="58" width="2.85546875" style="21" customWidth="1"/>
    <col min="59" max="59" width="2.140625" style="21" customWidth="1"/>
    <col min="60" max="60" width="2.85546875" style="21" customWidth="1"/>
    <col min="61" max="64" width="1.7109375" style="21" customWidth="1"/>
    <col min="65" max="65" width="26.5703125" style="21" bestFit="1" customWidth="1"/>
    <col min="66" max="66" width="2" style="21" bestFit="1" customWidth="1"/>
    <col min="67" max="68" width="7.85546875" style="21" bestFit="1" customWidth="1"/>
    <col min="69" max="69" width="2.28515625" style="21" customWidth="1"/>
    <col min="70" max="71" width="7.85546875" style="21" bestFit="1" customWidth="1"/>
    <col min="72" max="72" width="5.7109375" style="21" customWidth="1"/>
    <col min="73" max="73" width="18.7109375" style="21" bestFit="1" customWidth="1"/>
    <col min="74" max="74" width="2.140625" style="22" bestFit="1" customWidth="1"/>
    <col min="75" max="80" width="5.7109375" style="22" customWidth="1"/>
    <col min="81" max="99" width="5.7109375" style="137" customWidth="1"/>
    <col min="100" max="147" width="1.7109375" style="137" customWidth="1"/>
    <col min="148" max="256" width="1.7109375" style="19"/>
    <col min="257" max="313" width="1.7109375" style="19" customWidth="1"/>
    <col min="314" max="314" width="2.85546875" style="19" customWidth="1"/>
    <col min="315" max="315" width="2.140625" style="19" customWidth="1"/>
    <col min="316" max="316" width="2.85546875" style="19" customWidth="1"/>
    <col min="317" max="320" width="1.7109375" style="19" customWidth="1"/>
    <col min="321" max="321" width="26.5703125" style="19" bestFit="1" customWidth="1"/>
    <col min="322" max="322" width="2" style="19" bestFit="1" customWidth="1"/>
    <col min="323" max="324" width="7.85546875" style="19" bestFit="1" customWidth="1"/>
    <col min="325" max="325" width="2.28515625" style="19" customWidth="1"/>
    <col min="326" max="327" width="7.85546875" style="19" bestFit="1" customWidth="1"/>
    <col min="328" max="328" width="5.7109375" style="19" customWidth="1"/>
    <col min="329" max="329" width="18.7109375" style="19" bestFit="1" customWidth="1"/>
    <col min="330" max="330" width="2.140625" style="19" bestFit="1" customWidth="1"/>
    <col min="331" max="355" width="5.7109375" style="19" customWidth="1"/>
    <col min="356" max="403" width="1.7109375" style="19" customWidth="1"/>
    <col min="404" max="512" width="1.7109375" style="19"/>
    <col min="513" max="569" width="1.7109375" style="19" customWidth="1"/>
    <col min="570" max="570" width="2.85546875" style="19" customWidth="1"/>
    <col min="571" max="571" width="2.140625" style="19" customWidth="1"/>
    <col min="572" max="572" width="2.85546875" style="19" customWidth="1"/>
    <col min="573" max="576" width="1.7109375" style="19" customWidth="1"/>
    <col min="577" max="577" width="26.5703125" style="19" bestFit="1" customWidth="1"/>
    <col min="578" max="578" width="2" style="19" bestFit="1" customWidth="1"/>
    <col min="579" max="580" width="7.85546875" style="19" bestFit="1" customWidth="1"/>
    <col min="581" max="581" width="2.28515625" style="19" customWidth="1"/>
    <col min="582" max="583" width="7.85546875" style="19" bestFit="1" customWidth="1"/>
    <col min="584" max="584" width="5.7109375" style="19" customWidth="1"/>
    <col min="585" max="585" width="18.7109375" style="19" bestFit="1" customWidth="1"/>
    <col min="586" max="586" width="2.140625" style="19" bestFit="1" customWidth="1"/>
    <col min="587" max="611" width="5.7109375" style="19" customWidth="1"/>
    <col min="612" max="659" width="1.7109375" style="19" customWidth="1"/>
    <col min="660" max="768" width="1.7109375" style="19"/>
    <col min="769" max="825" width="1.7109375" style="19" customWidth="1"/>
    <col min="826" max="826" width="2.85546875" style="19" customWidth="1"/>
    <col min="827" max="827" width="2.140625" style="19" customWidth="1"/>
    <col min="828" max="828" width="2.85546875" style="19" customWidth="1"/>
    <col min="829" max="832" width="1.7109375" style="19" customWidth="1"/>
    <col min="833" max="833" width="26.5703125" style="19" bestFit="1" customWidth="1"/>
    <col min="834" max="834" width="2" style="19" bestFit="1" customWidth="1"/>
    <col min="835" max="836" width="7.85546875" style="19" bestFit="1" customWidth="1"/>
    <col min="837" max="837" width="2.28515625" style="19" customWidth="1"/>
    <col min="838" max="839" width="7.85546875" style="19" bestFit="1" customWidth="1"/>
    <col min="840" max="840" width="5.7109375" style="19" customWidth="1"/>
    <col min="841" max="841" width="18.7109375" style="19" bestFit="1" customWidth="1"/>
    <col min="842" max="842" width="2.140625" style="19" bestFit="1" customWidth="1"/>
    <col min="843" max="867" width="5.7109375" style="19" customWidth="1"/>
    <col min="868" max="915" width="1.7109375" style="19" customWidth="1"/>
    <col min="916" max="1024" width="1.7109375" style="19"/>
    <col min="1025" max="1081" width="1.7109375" style="19" customWidth="1"/>
    <col min="1082" max="1082" width="2.85546875" style="19" customWidth="1"/>
    <col min="1083" max="1083" width="2.140625" style="19" customWidth="1"/>
    <col min="1084" max="1084" width="2.85546875" style="19" customWidth="1"/>
    <col min="1085" max="1088" width="1.7109375" style="19" customWidth="1"/>
    <col min="1089" max="1089" width="26.5703125" style="19" bestFit="1" customWidth="1"/>
    <col min="1090" max="1090" width="2" style="19" bestFit="1" customWidth="1"/>
    <col min="1091" max="1092" width="7.85546875" style="19" bestFit="1" customWidth="1"/>
    <col min="1093" max="1093" width="2.28515625" style="19" customWidth="1"/>
    <col min="1094" max="1095" width="7.85546875" style="19" bestFit="1" customWidth="1"/>
    <col min="1096" max="1096" width="5.7109375" style="19" customWidth="1"/>
    <col min="1097" max="1097" width="18.7109375" style="19" bestFit="1" customWidth="1"/>
    <col min="1098" max="1098" width="2.140625" style="19" bestFit="1" customWidth="1"/>
    <col min="1099" max="1123" width="5.7109375" style="19" customWidth="1"/>
    <col min="1124" max="1171" width="1.7109375" style="19" customWidth="1"/>
    <col min="1172" max="1280" width="1.7109375" style="19"/>
    <col min="1281" max="1337" width="1.7109375" style="19" customWidth="1"/>
    <col min="1338" max="1338" width="2.85546875" style="19" customWidth="1"/>
    <col min="1339" max="1339" width="2.140625" style="19" customWidth="1"/>
    <col min="1340" max="1340" width="2.85546875" style="19" customWidth="1"/>
    <col min="1341" max="1344" width="1.7109375" style="19" customWidth="1"/>
    <col min="1345" max="1345" width="26.5703125" style="19" bestFit="1" customWidth="1"/>
    <col min="1346" max="1346" width="2" style="19" bestFit="1" customWidth="1"/>
    <col min="1347" max="1348" width="7.85546875" style="19" bestFit="1" customWidth="1"/>
    <col min="1349" max="1349" width="2.28515625" style="19" customWidth="1"/>
    <col min="1350" max="1351" width="7.85546875" style="19" bestFit="1" customWidth="1"/>
    <col min="1352" max="1352" width="5.7109375" style="19" customWidth="1"/>
    <col min="1353" max="1353" width="18.7109375" style="19" bestFit="1" customWidth="1"/>
    <col min="1354" max="1354" width="2.140625" style="19" bestFit="1" customWidth="1"/>
    <col min="1355" max="1379" width="5.7109375" style="19" customWidth="1"/>
    <col min="1380" max="1427" width="1.7109375" style="19" customWidth="1"/>
    <col min="1428" max="1536" width="1.7109375" style="19"/>
    <col min="1537" max="1593" width="1.7109375" style="19" customWidth="1"/>
    <col min="1594" max="1594" width="2.85546875" style="19" customWidth="1"/>
    <col min="1595" max="1595" width="2.140625" style="19" customWidth="1"/>
    <col min="1596" max="1596" width="2.85546875" style="19" customWidth="1"/>
    <col min="1597" max="1600" width="1.7109375" style="19" customWidth="1"/>
    <col min="1601" max="1601" width="26.5703125" style="19" bestFit="1" customWidth="1"/>
    <col min="1602" max="1602" width="2" style="19" bestFit="1" customWidth="1"/>
    <col min="1603" max="1604" width="7.85546875" style="19" bestFit="1" customWidth="1"/>
    <col min="1605" max="1605" width="2.28515625" style="19" customWidth="1"/>
    <col min="1606" max="1607" width="7.85546875" style="19" bestFit="1" customWidth="1"/>
    <col min="1608" max="1608" width="5.7109375" style="19" customWidth="1"/>
    <col min="1609" max="1609" width="18.7109375" style="19" bestFit="1" customWidth="1"/>
    <col min="1610" max="1610" width="2.140625" style="19" bestFit="1" customWidth="1"/>
    <col min="1611" max="1635" width="5.7109375" style="19" customWidth="1"/>
    <col min="1636" max="1683" width="1.7109375" style="19" customWidth="1"/>
    <col min="1684" max="1792" width="1.7109375" style="19"/>
    <col min="1793" max="1849" width="1.7109375" style="19" customWidth="1"/>
    <col min="1850" max="1850" width="2.85546875" style="19" customWidth="1"/>
    <col min="1851" max="1851" width="2.140625" style="19" customWidth="1"/>
    <col min="1852" max="1852" width="2.85546875" style="19" customWidth="1"/>
    <col min="1853" max="1856" width="1.7109375" style="19" customWidth="1"/>
    <col min="1857" max="1857" width="26.5703125" style="19" bestFit="1" customWidth="1"/>
    <col min="1858" max="1858" width="2" style="19" bestFit="1" customWidth="1"/>
    <col min="1859" max="1860" width="7.85546875" style="19" bestFit="1" customWidth="1"/>
    <col min="1861" max="1861" width="2.28515625" style="19" customWidth="1"/>
    <col min="1862" max="1863" width="7.85546875" style="19" bestFit="1" customWidth="1"/>
    <col min="1864" max="1864" width="5.7109375" style="19" customWidth="1"/>
    <col min="1865" max="1865" width="18.7109375" style="19" bestFit="1" customWidth="1"/>
    <col min="1866" max="1866" width="2.140625" style="19" bestFit="1" customWidth="1"/>
    <col min="1867" max="1891" width="5.7109375" style="19" customWidth="1"/>
    <col min="1892" max="1939" width="1.7109375" style="19" customWidth="1"/>
    <col min="1940" max="2048" width="1.7109375" style="19"/>
    <col min="2049" max="2105" width="1.7109375" style="19" customWidth="1"/>
    <col min="2106" max="2106" width="2.85546875" style="19" customWidth="1"/>
    <col min="2107" max="2107" width="2.140625" style="19" customWidth="1"/>
    <col min="2108" max="2108" width="2.85546875" style="19" customWidth="1"/>
    <col min="2109" max="2112" width="1.7109375" style="19" customWidth="1"/>
    <col min="2113" max="2113" width="26.5703125" style="19" bestFit="1" customWidth="1"/>
    <col min="2114" max="2114" width="2" style="19" bestFit="1" customWidth="1"/>
    <col min="2115" max="2116" width="7.85546875" style="19" bestFit="1" customWidth="1"/>
    <col min="2117" max="2117" width="2.28515625" style="19" customWidth="1"/>
    <col min="2118" max="2119" width="7.85546875" style="19" bestFit="1" customWidth="1"/>
    <col min="2120" max="2120" width="5.7109375" style="19" customWidth="1"/>
    <col min="2121" max="2121" width="18.7109375" style="19" bestFit="1" customWidth="1"/>
    <col min="2122" max="2122" width="2.140625" style="19" bestFit="1" customWidth="1"/>
    <col min="2123" max="2147" width="5.7109375" style="19" customWidth="1"/>
    <col min="2148" max="2195" width="1.7109375" style="19" customWidth="1"/>
    <col min="2196" max="2304" width="1.7109375" style="19"/>
    <col min="2305" max="2361" width="1.7109375" style="19" customWidth="1"/>
    <col min="2362" max="2362" width="2.85546875" style="19" customWidth="1"/>
    <col min="2363" max="2363" width="2.140625" style="19" customWidth="1"/>
    <col min="2364" max="2364" width="2.85546875" style="19" customWidth="1"/>
    <col min="2365" max="2368" width="1.7109375" style="19" customWidth="1"/>
    <col min="2369" max="2369" width="26.5703125" style="19" bestFit="1" customWidth="1"/>
    <col min="2370" max="2370" width="2" style="19" bestFit="1" customWidth="1"/>
    <col min="2371" max="2372" width="7.85546875" style="19" bestFit="1" customWidth="1"/>
    <col min="2373" max="2373" width="2.28515625" style="19" customWidth="1"/>
    <col min="2374" max="2375" width="7.85546875" style="19" bestFit="1" customWidth="1"/>
    <col min="2376" max="2376" width="5.7109375" style="19" customWidth="1"/>
    <col min="2377" max="2377" width="18.7109375" style="19" bestFit="1" customWidth="1"/>
    <col min="2378" max="2378" width="2.140625" style="19" bestFit="1" customWidth="1"/>
    <col min="2379" max="2403" width="5.7109375" style="19" customWidth="1"/>
    <col min="2404" max="2451" width="1.7109375" style="19" customWidth="1"/>
    <col min="2452" max="2560" width="1.7109375" style="19"/>
    <col min="2561" max="2617" width="1.7109375" style="19" customWidth="1"/>
    <col min="2618" max="2618" width="2.85546875" style="19" customWidth="1"/>
    <col min="2619" max="2619" width="2.140625" style="19" customWidth="1"/>
    <col min="2620" max="2620" width="2.85546875" style="19" customWidth="1"/>
    <col min="2621" max="2624" width="1.7109375" style="19" customWidth="1"/>
    <col min="2625" max="2625" width="26.5703125" style="19" bestFit="1" customWidth="1"/>
    <col min="2626" max="2626" width="2" style="19" bestFit="1" customWidth="1"/>
    <col min="2627" max="2628" width="7.85546875" style="19" bestFit="1" customWidth="1"/>
    <col min="2629" max="2629" width="2.28515625" style="19" customWidth="1"/>
    <col min="2630" max="2631" width="7.85546875" style="19" bestFit="1" customWidth="1"/>
    <col min="2632" max="2632" width="5.7109375" style="19" customWidth="1"/>
    <col min="2633" max="2633" width="18.7109375" style="19" bestFit="1" customWidth="1"/>
    <col min="2634" max="2634" width="2.140625" style="19" bestFit="1" customWidth="1"/>
    <col min="2635" max="2659" width="5.7109375" style="19" customWidth="1"/>
    <col min="2660" max="2707" width="1.7109375" style="19" customWidth="1"/>
    <col min="2708" max="2816" width="1.7109375" style="19"/>
    <col min="2817" max="2873" width="1.7109375" style="19" customWidth="1"/>
    <col min="2874" max="2874" width="2.85546875" style="19" customWidth="1"/>
    <col min="2875" max="2875" width="2.140625" style="19" customWidth="1"/>
    <col min="2876" max="2876" width="2.85546875" style="19" customWidth="1"/>
    <col min="2877" max="2880" width="1.7109375" style="19" customWidth="1"/>
    <col min="2881" max="2881" width="26.5703125" style="19" bestFit="1" customWidth="1"/>
    <col min="2882" max="2882" width="2" style="19" bestFit="1" customWidth="1"/>
    <col min="2883" max="2884" width="7.85546875" style="19" bestFit="1" customWidth="1"/>
    <col min="2885" max="2885" width="2.28515625" style="19" customWidth="1"/>
    <col min="2886" max="2887" width="7.85546875" style="19" bestFit="1" customWidth="1"/>
    <col min="2888" max="2888" width="5.7109375" style="19" customWidth="1"/>
    <col min="2889" max="2889" width="18.7109375" style="19" bestFit="1" customWidth="1"/>
    <col min="2890" max="2890" width="2.140625" style="19" bestFit="1" customWidth="1"/>
    <col min="2891" max="2915" width="5.7109375" style="19" customWidth="1"/>
    <col min="2916" max="2963" width="1.7109375" style="19" customWidth="1"/>
    <col min="2964" max="3072" width="1.7109375" style="19"/>
    <col min="3073" max="3129" width="1.7109375" style="19" customWidth="1"/>
    <col min="3130" max="3130" width="2.85546875" style="19" customWidth="1"/>
    <col min="3131" max="3131" width="2.140625" style="19" customWidth="1"/>
    <col min="3132" max="3132" width="2.85546875" style="19" customWidth="1"/>
    <col min="3133" max="3136" width="1.7109375" style="19" customWidth="1"/>
    <col min="3137" max="3137" width="26.5703125" style="19" bestFit="1" customWidth="1"/>
    <col min="3138" max="3138" width="2" style="19" bestFit="1" customWidth="1"/>
    <col min="3139" max="3140" width="7.85546875" style="19" bestFit="1" customWidth="1"/>
    <col min="3141" max="3141" width="2.28515625" style="19" customWidth="1"/>
    <col min="3142" max="3143" width="7.85546875" style="19" bestFit="1" customWidth="1"/>
    <col min="3144" max="3144" width="5.7109375" style="19" customWidth="1"/>
    <col min="3145" max="3145" width="18.7109375" style="19" bestFit="1" customWidth="1"/>
    <col min="3146" max="3146" width="2.140625" style="19" bestFit="1" customWidth="1"/>
    <col min="3147" max="3171" width="5.7109375" style="19" customWidth="1"/>
    <col min="3172" max="3219" width="1.7109375" style="19" customWidth="1"/>
    <col min="3220" max="3328" width="1.7109375" style="19"/>
    <col min="3329" max="3385" width="1.7109375" style="19" customWidth="1"/>
    <col min="3386" max="3386" width="2.85546875" style="19" customWidth="1"/>
    <col min="3387" max="3387" width="2.140625" style="19" customWidth="1"/>
    <col min="3388" max="3388" width="2.85546875" style="19" customWidth="1"/>
    <col min="3389" max="3392" width="1.7109375" style="19" customWidth="1"/>
    <col min="3393" max="3393" width="26.5703125" style="19" bestFit="1" customWidth="1"/>
    <col min="3394" max="3394" width="2" style="19" bestFit="1" customWidth="1"/>
    <col min="3395" max="3396" width="7.85546875" style="19" bestFit="1" customWidth="1"/>
    <col min="3397" max="3397" width="2.28515625" style="19" customWidth="1"/>
    <col min="3398" max="3399" width="7.85546875" style="19" bestFit="1" customWidth="1"/>
    <col min="3400" max="3400" width="5.7109375" style="19" customWidth="1"/>
    <col min="3401" max="3401" width="18.7109375" style="19" bestFit="1" customWidth="1"/>
    <col min="3402" max="3402" width="2.140625" style="19" bestFit="1" customWidth="1"/>
    <col min="3403" max="3427" width="5.7109375" style="19" customWidth="1"/>
    <col min="3428" max="3475" width="1.7109375" style="19" customWidth="1"/>
    <col min="3476" max="3584" width="1.7109375" style="19"/>
    <col min="3585" max="3641" width="1.7109375" style="19" customWidth="1"/>
    <col min="3642" max="3642" width="2.85546875" style="19" customWidth="1"/>
    <col min="3643" max="3643" width="2.140625" style="19" customWidth="1"/>
    <col min="3644" max="3644" width="2.85546875" style="19" customWidth="1"/>
    <col min="3645" max="3648" width="1.7109375" style="19" customWidth="1"/>
    <col min="3649" max="3649" width="26.5703125" style="19" bestFit="1" customWidth="1"/>
    <col min="3650" max="3650" width="2" style="19" bestFit="1" customWidth="1"/>
    <col min="3651" max="3652" width="7.85546875" style="19" bestFit="1" customWidth="1"/>
    <col min="3653" max="3653" width="2.28515625" style="19" customWidth="1"/>
    <col min="3654" max="3655" width="7.85546875" style="19" bestFit="1" customWidth="1"/>
    <col min="3656" max="3656" width="5.7109375" style="19" customWidth="1"/>
    <col min="3657" max="3657" width="18.7109375" style="19" bestFit="1" customWidth="1"/>
    <col min="3658" max="3658" width="2.140625" style="19" bestFit="1" customWidth="1"/>
    <col min="3659" max="3683" width="5.7109375" style="19" customWidth="1"/>
    <col min="3684" max="3731" width="1.7109375" style="19" customWidth="1"/>
    <col min="3732" max="3840" width="1.7109375" style="19"/>
    <col min="3841" max="3897" width="1.7109375" style="19" customWidth="1"/>
    <col min="3898" max="3898" width="2.85546875" style="19" customWidth="1"/>
    <col min="3899" max="3899" width="2.140625" style="19" customWidth="1"/>
    <col min="3900" max="3900" width="2.85546875" style="19" customWidth="1"/>
    <col min="3901" max="3904" width="1.7109375" style="19" customWidth="1"/>
    <col min="3905" max="3905" width="26.5703125" style="19" bestFit="1" customWidth="1"/>
    <col min="3906" max="3906" width="2" style="19" bestFit="1" customWidth="1"/>
    <col min="3907" max="3908" width="7.85546875" style="19" bestFit="1" customWidth="1"/>
    <col min="3909" max="3909" width="2.28515625" style="19" customWidth="1"/>
    <col min="3910" max="3911" width="7.85546875" style="19" bestFit="1" customWidth="1"/>
    <col min="3912" max="3912" width="5.7109375" style="19" customWidth="1"/>
    <col min="3913" max="3913" width="18.7109375" style="19" bestFit="1" customWidth="1"/>
    <col min="3914" max="3914" width="2.140625" style="19" bestFit="1" customWidth="1"/>
    <col min="3915" max="3939" width="5.7109375" style="19" customWidth="1"/>
    <col min="3940" max="3987" width="1.7109375" style="19" customWidth="1"/>
    <col min="3988" max="4096" width="1.7109375" style="19"/>
    <col min="4097" max="4153" width="1.7109375" style="19" customWidth="1"/>
    <col min="4154" max="4154" width="2.85546875" style="19" customWidth="1"/>
    <col min="4155" max="4155" width="2.140625" style="19" customWidth="1"/>
    <col min="4156" max="4156" width="2.85546875" style="19" customWidth="1"/>
    <col min="4157" max="4160" width="1.7109375" style="19" customWidth="1"/>
    <col min="4161" max="4161" width="26.5703125" style="19" bestFit="1" customWidth="1"/>
    <col min="4162" max="4162" width="2" style="19" bestFit="1" customWidth="1"/>
    <col min="4163" max="4164" width="7.85546875" style="19" bestFit="1" customWidth="1"/>
    <col min="4165" max="4165" width="2.28515625" style="19" customWidth="1"/>
    <col min="4166" max="4167" width="7.85546875" style="19" bestFit="1" customWidth="1"/>
    <col min="4168" max="4168" width="5.7109375" style="19" customWidth="1"/>
    <col min="4169" max="4169" width="18.7109375" style="19" bestFit="1" customWidth="1"/>
    <col min="4170" max="4170" width="2.140625" style="19" bestFit="1" customWidth="1"/>
    <col min="4171" max="4195" width="5.7109375" style="19" customWidth="1"/>
    <col min="4196" max="4243" width="1.7109375" style="19" customWidth="1"/>
    <col min="4244" max="4352" width="1.7109375" style="19"/>
    <col min="4353" max="4409" width="1.7109375" style="19" customWidth="1"/>
    <col min="4410" max="4410" width="2.85546875" style="19" customWidth="1"/>
    <col min="4411" max="4411" width="2.140625" style="19" customWidth="1"/>
    <col min="4412" max="4412" width="2.85546875" style="19" customWidth="1"/>
    <col min="4413" max="4416" width="1.7109375" style="19" customWidth="1"/>
    <col min="4417" max="4417" width="26.5703125" style="19" bestFit="1" customWidth="1"/>
    <col min="4418" max="4418" width="2" style="19" bestFit="1" customWidth="1"/>
    <col min="4419" max="4420" width="7.85546875" style="19" bestFit="1" customWidth="1"/>
    <col min="4421" max="4421" width="2.28515625" style="19" customWidth="1"/>
    <col min="4422" max="4423" width="7.85546875" style="19" bestFit="1" customWidth="1"/>
    <col min="4424" max="4424" width="5.7109375" style="19" customWidth="1"/>
    <col min="4425" max="4425" width="18.7109375" style="19" bestFit="1" customWidth="1"/>
    <col min="4426" max="4426" width="2.140625" style="19" bestFit="1" customWidth="1"/>
    <col min="4427" max="4451" width="5.7109375" style="19" customWidth="1"/>
    <col min="4452" max="4499" width="1.7109375" style="19" customWidth="1"/>
    <col min="4500" max="4608" width="1.7109375" style="19"/>
    <col min="4609" max="4665" width="1.7109375" style="19" customWidth="1"/>
    <col min="4666" max="4666" width="2.85546875" style="19" customWidth="1"/>
    <col min="4667" max="4667" width="2.140625" style="19" customWidth="1"/>
    <col min="4668" max="4668" width="2.85546875" style="19" customWidth="1"/>
    <col min="4669" max="4672" width="1.7109375" style="19" customWidth="1"/>
    <col min="4673" max="4673" width="26.5703125" style="19" bestFit="1" customWidth="1"/>
    <col min="4674" max="4674" width="2" style="19" bestFit="1" customWidth="1"/>
    <col min="4675" max="4676" width="7.85546875" style="19" bestFit="1" customWidth="1"/>
    <col min="4677" max="4677" width="2.28515625" style="19" customWidth="1"/>
    <col min="4678" max="4679" width="7.85546875" style="19" bestFit="1" customWidth="1"/>
    <col min="4680" max="4680" width="5.7109375" style="19" customWidth="1"/>
    <col min="4681" max="4681" width="18.7109375" style="19" bestFit="1" customWidth="1"/>
    <col min="4682" max="4682" width="2.140625" style="19" bestFit="1" customWidth="1"/>
    <col min="4683" max="4707" width="5.7109375" style="19" customWidth="1"/>
    <col min="4708" max="4755" width="1.7109375" style="19" customWidth="1"/>
    <col min="4756" max="4864" width="1.7109375" style="19"/>
    <col min="4865" max="4921" width="1.7109375" style="19" customWidth="1"/>
    <col min="4922" max="4922" width="2.85546875" style="19" customWidth="1"/>
    <col min="4923" max="4923" width="2.140625" style="19" customWidth="1"/>
    <col min="4924" max="4924" width="2.85546875" style="19" customWidth="1"/>
    <col min="4925" max="4928" width="1.7109375" style="19" customWidth="1"/>
    <col min="4929" max="4929" width="26.5703125" style="19" bestFit="1" customWidth="1"/>
    <col min="4930" max="4930" width="2" style="19" bestFit="1" customWidth="1"/>
    <col min="4931" max="4932" width="7.85546875" style="19" bestFit="1" customWidth="1"/>
    <col min="4933" max="4933" width="2.28515625" style="19" customWidth="1"/>
    <col min="4934" max="4935" width="7.85546875" style="19" bestFit="1" customWidth="1"/>
    <col min="4936" max="4936" width="5.7109375" style="19" customWidth="1"/>
    <col min="4937" max="4937" width="18.7109375" style="19" bestFit="1" customWidth="1"/>
    <col min="4938" max="4938" width="2.140625" style="19" bestFit="1" customWidth="1"/>
    <col min="4939" max="4963" width="5.7109375" style="19" customWidth="1"/>
    <col min="4964" max="5011" width="1.7109375" style="19" customWidth="1"/>
    <col min="5012" max="5120" width="1.7109375" style="19"/>
    <col min="5121" max="5177" width="1.7109375" style="19" customWidth="1"/>
    <col min="5178" max="5178" width="2.85546875" style="19" customWidth="1"/>
    <col min="5179" max="5179" width="2.140625" style="19" customWidth="1"/>
    <col min="5180" max="5180" width="2.85546875" style="19" customWidth="1"/>
    <col min="5181" max="5184" width="1.7109375" style="19" customWidth="1"/>
    <col min="5185" max="5185" width="26.5703125" style="19" bestFit="1" customWidth="1"/>
    <col min="5186" max="5186" width="2" style="19" bestFit="1" customWidth="1"/>
    <col min="5187" max="5188" width="7.85546875" style="19" bestFit="1" customWidth="1"/>
    <col min="5189" max="5189" width="2.28515625" style="19" customWidth="1"/>
    <col min="5190" max="5191" width="7.85546875" style="19" bestFit="1" customWidth="1"/>
    <col min="5192" max="5192" width="5.7109375" style="19" customWidth="1"/>
    <col min="5193" max="5193" width="18.7109375" style="19" bestFit="1" customWidth="1"/>
    <col min="5194" max="5194" width="2.140625" style="19" bestFit="1" customWidth="1"/>
    <col min="5195" max="5219" width="5.7109375" style="19" customWidth="1"/>
    <col min="5220" max="5267" width="1.7109375" style="19" customWidth="1"/>
    <col min="5268" max="5376" width="1.7109375" style="19"/>
    <col min="5377" max="5433" width="1.7109375" style="19" customWidth="1"/>
    <col min="5434" max="5434" width="2.85546875" style="19" customWidth="1"/>
    <col min="5435" max="5435" width="2.140625" style="19" customWidth="1"/>
    <col min="5436" max="5436" width="2.85546875" style="19" customWidth="1"/>
    <col min="5437" max="5440" width="1.7109375" style="19" customWidth="1"/>
    <col min="5441" max="5441" width="26.5703125" style="19" bestFit="1" customWidth="1"/>
    <col min="5442" max="5442" width="2" style="19" bestFit="1" customWidth="1"/>
    <col min="5443" max="5444" width="7.85546875" style="19" bestFit="1" customWidth="1"/>
    <col min="5445" max="5445" width="2.28515625" style="19" customWidth="1"/>
    <col min="5446" max="5447" width="7.85546875" style="19" bestFit="1" customWidth="1"/>
    <col min="5448" max="5448" width="5.7109375" style="19" customWidth="1"/>
    <col min="5449" max="5449" width="18.7109375" style="19" bestFit="1" customWidth="1"/>
    <col min="5450" max="5450" width="2.140625" style="19" bestFit="1" customWidth="1"/>
    <col min="5451" max="5475" width="5.7109375" style="19" customWidth="1"/>
    <col min="5476" max="5523" width="1.7109375" style="19" customWidth="1"/>
    <col min="5524" max="5632" width="1.7109375" style="19"/>
    <col min="5633" max="5689" width="1.7109375" style="19" customWidth="1"/>
    <col min="5690" max="5690" width="2.85546875" style="19" customWidth="1"/>
    <col min="5691" max="5691" width="2.140625" style="19" customWidth="1"/>
    <col min="5692" max="5692" width="2.85546875" style="19" customWidth="1"/>
    <col min="5693" max="5696" width="1.7109375" style="19" customWidth="1"/>
    <col min="5697" max="5697" width="26.5703125" style="19" bestFit="1" customWidth="1"/>
    <col min="5698" max="5698" width="2" style="19" bestFit="1" customWidth="1"/>
    <col min="5699" max="5700" width="7.85546875" style="19" bestFit="1" customWidth="1"/>
    <col min="5701" max="5701" width="2.28515625" style="19" customWidth="1"/>
    <col min="5702" max="5703" width="7.85546875" style="19" bestFit="1" customWidth="1"/>
    <col min="5704" max="5704" width="5.7109375" style="19" customWidth="1"/>
    <col min="5705" max="5705" width="18.7109375" style="19" bestFit="1" customWidth="1"/>
    <col min="5706" max="5706" width="2.140625" style="19" bestFit="1" customWidth="1"/>
    <col min="5707" max="5731" width="5.7109375" style="19" customWidth="1"/>
    <col min="5732" max="5779" width="1.7109375" style="19" customWidth="1"/>
    <col min="5780" max="5888" width="1.7109375" style="19"/>
    <col min="5889" max="5945" width="1.7109375" style="19" customWidth="1"/>
    <col min="5946" max="5946" width="2.85546875" style="19" customWidth="1"/>
    <col min="5947" max="5947" width="2.140625" style="19" customWidth="1"/>
    <col min="5948" max="5948" width="2.85546875" style="19" customWidth="1"/>
    <col min="5949" max="5952" width="1.7109375" style="19" customWidth="1"/>
    <col min="5953" max="5953" width="26.5703125" style="19" bestFit="1" customWidth="1"/>
    <col min="5954" max="5954" width="2" style="19" bestFit="1" customWidth="1"/>
    <col min="5955" max="5956" width="7.85546875" style="19" bestFit="1" customWidth="1"/>
    <col min="5957" max="5957" width="2.28515625" style="19" customWidth="1"/>
    <col min="5958" max="5959" width="7.85546875" style="19" bestFit="1" customWidth="1"/>
    <col min="5960" max="5960" width="5.7109375" style="19" customWidth="1"/>
    <col min="5961" max="5961" width="18.7109375" style="19" bestFit="1" customWidth="1"/>
    <col min="5962" max="5962" width="2.140625" style="19" bestFit="1" customWidth="1"/>
    <col min="5963" max="5987" width="5.7109375" style="19" customWidth="1"/>
    <col min="5988" max="6035" width="1.7109375" style="19" customWidth="1"/>
    <col min="6036" max="6144" width="1.7109375" style="19"/>
    <col min="6145" max="6201" width="1.7109375" style="19" customWidth="1"/>
    <col min="6202" max="6202" width="2.85546875" style="19" customWidth="1"/>
    <col min="6203" max="6203" width="2.140625" style="19" customWidth="1"/>
    <col min="6204" max="6204" width="2.85546875" style="19" customWidth="1"/>
    <col min="6205" max="6208" width="1.7109375" style="19" customWidth="1"/>
    <col min="6209" max="6209" width="26.5703125" style="19" bestFit="1" customWidth="1"/>
    <col min="6210" max="6210" width="2" style="19" bestFit="1" customWidth="1"/>
    <col min="6211" max="6212" width="7.85546875" style="19" bestFit="1" customWidth="1"/>
    <col min="6213" max="6213" width="2.28515625" style="19" customWidth="1"/>
    <col min="6214" max="6215" width="7.85546875" style="19" bestFit="1" customWidth="1"/>
    <col min="6216" max="6216" width="5.7109375" style="19" customWidth="1"/>
    <col min="6217" max="6217" width="18.7109375" style="19" bestFit="1" customWidth="1"/>
    <col min="6218" max="6218" width="2.140625" style="19" bestFit="1" customWidth="1"/>
    <col min="6219" max="6243" width="5.7109375" style="19" customWidth="1"/>
    <col min="6244" max="6291" width="1.7109375" style="19" customWidth="1"/>
    <col min="6292" max="6400" width="1.7109375" style="19"/>
    <col min="6401" max="6457" width="1.7109375" style="19" customWidth="1"/>
    <col min="6458" max="6458" width="2.85546875" style="19" customWidth="1"/>
    <col min="6459" max="6459" width="2.140625" style="19" customWidth="1"/>
    <col min="6460" max="6460" width="2.85546875" style="19" customWidth="1"/>
    <col min="6461" max="6464" width="1.7109375" style="19" customWidth="1"/>
    <col min="6465" max="6465" width="26.5703125" style="19" bestFit="1" customWidth="1"/>
    <col min="6466" max="6466" width="2" style="19" bestFit="1" customWidth="1"/>
    <col min="6467" max="6468" width="7.85546875" style="19" bestFit="1" customWidth="1"/>
    <col min="6469" max="6469" width="2.28515625" style="19" customWidth="1"/>
    <col min="6470" max="6471" width="7.85546875" style="19" bestFit="1" customWidth="1"/>
    <col min="6472" max="6472" width="5.7109375" style="19" customWidth="1"/>
    <col min="6473" max="6473" width="18.7109375" style="19" bestFit="1" customWidth="1"/>
    <col min="6474" max="6474" width="2.140625" style="19" bestFit="1" customWidth="1"/>
    <col min="6475" max="6499" width="5.7109375" style="19" customWidth="1"/>
    <col min="6500" max="6547" width="1.7109375" style="19" customWidth="1"/>
    <col min="6548" max="6656" width="1.7109375" style="19"/>
    <col min="6657" max="6713" width="1.7109375" style="19" customWidth="1"/>
    <col min="6714" max="6714" width="2.85546875" style="19" customWidth="1"/>
    <col min="6715" max="6715" width="2.140625" style="19" customWidth="1"/>
    <col min="6716" max="6716" width="2.85546875" style="19" customWidth="1"/>
    <col min="6717" max="6720" width="1.7109375" style="19" customWidth="1"/>
    <col min="6721" max="6721" width="26.5703125" style="19" bestFit="1" customWidth="1"/>
    <col min="6722" max="6722" width="2" style="19" bestFit="1" customWidth="1"/>
    <col min="6723" max="6724" width="7.85546875" style="19" bestFit="1" customWidth="1"/>
    <col min="6725" max="6725" width="2.28515625" style="19" customWidth="1"/>
    <col min="6726" max="6727" width="7.85546875" style="19" bestFit="1" customWidth="1"/>
    <col min="6728" max="6728" width="5.7109375" style="19" customWidth="1"/>
    <col min="6729" max="6729" width="18.7109375" style="19" bestFit="1" customWidth="1"/>
    <col min="6730" max="6730" width="2.140625" style="19" bestFit="1" customWidth="1"/>
    <col min="6731" max="6755" width="5.7109375" style="19" customWidth="1"/>
    <col min="6756" max="6803" width="1.7109375" style="19" customWidth="1"/>
    <col min="6804" max="6912" width="1.7109375" style="19"/>
    <col min="6913" max="6969" width="1.7109375" style="19" customWidth="1"/>
    <col min="6970" max="6970" width="2.85546875" style="19" customWidth="1"/>
    <col min="6971" max="6971" width="2.140625" style="19" customWidth="1"/>
    <col min="6972" max="6972" width="2.85546875" style="19" customWidth="1"/>
    <col min="6973" max="6976" width="1.7109375" style="19" customWidth="1"/>
    <col min="6977" max="6977" width="26.5703125" style="19" bestFit="1" customWidth="1"/>
    <col min="6978" max="6978" width="2" style="19" bestFit="1" customWidth="1"/>
    <col min="6979" max="6980" width="7.85546875" style="19" bestFit="1" customWidth="1"/>
    <col min="6981" max="6981" width="2.28515625" style="19" customWidth="1"/>
    <col min="6982" max="6983" width="7.85546875" style="19" bestFit="1" customWidth="1"/>
    <col min="6984" max="6984" width="5.7109375" style="19" customWidth="1"/>
    <col min="6985" max="6985" width="18.7109375" style="19" bestFit="1" customWidth="1"/>
    <col min="6986" max="6986" width="2.140625" style="19" bestFit="1" customWidth="1"/>
    <col min="6987" max="7011" width="5.7109375" style="19" customWidth="1"/>
    <col min="7012" max="7059" width="1.7109375" style="19" customWidth="1"/>
    <col min="7060" max="7168" width="1.7109375" style="19"/>
    <col min="7169" max="7225" width="1.7109375" style="19" customWidth="1"/>
    <col min="7226" max="7226" width="2.85546875" style="19" customWidth="1"/>
    <col min="7227" max="7227" width="2.140625" style="19" customWidth="1"/>
    <col min="7228" max="7228" width="2.85546875" style="19" customWidth="1"/>
    <col min="7229" max="7232" width="1.7109375" style="19" customWidth="1"/>
    <col min="7233" max="7233" width="26.5703125" style="19" bestFit="1" customWidth="1"/>
    <col min="7234" max="7234" width="2" style="19" bestFit="1" customWidth="1"/>
    <col min="7235" max="7236" width="7.85546875" style="19" bestFit="1" customWidth="1"/>
    <col min="7237" max="7237" width="2.28515625" style="19" customWidth="1"/>
    <col min="7238" max="7239" width="7.85546875" style="19" bestFit="1" customWidth="1"/>
    <col min="7240" max="7240" width="5.7109375" style="19" customWidth="1"/>
    <col min="7241" max="7241" width="18.7109375" style="19" bestFit="1" customWidth="1"/>
    <col min="7242" max="7242" width="2.140625" style="19" bestFit="1" customWidth="1"/>
    <col min="7243" max="7267" width="5.7109375" style="19" customWidth="1"/>
    <col min="7268" max="7315" width="1.7109375" style="19" customWidth="1"/>
    <col min="7316" max="7424" width="1.7109375" style="19"/>
    <col min="7425" max="7481" width="1.7109375" style="19" customWidth="1"/>
    <col min="7482" max="7482" width="2.85546875" style="19" customWidth="1"/>
    <col min="7483" max="7483" width="2.140625" style="19" customWidth="1"/>
    <col min="7484" max="7484" width="2.85546875" style="19" customWidth="1"/>
    <col min="7485" max="7488" width="1.7109375" style="19" customWidth="1"/>
    <col min="7489" max="7489" width="26.5703125" style="19" bestFit="1" customWidth="1"/>
    <col min="7490" max="7490" width="2" style="19" bestFit="1" customWidth="1"/>
    <col min="7491" max="7492" width="7.85546875" style="19" bestFit="1" customWidth="1"/>
    <col min="7493" max="7493" width="2.28515625" style="19" customWidth="1"/>
    <col min="7494" max="7495" width="7.85546875" style="19" bestFit="1" customWidth="1"/>
    <col min="7496" max="7496" width="5.7109375" style="19" customWidth="1"/>
    <col min="7497" max="7497" width="18.7109375" style="19" bestFit="1" customWidth="1"/>
    <col min="7498" max="7498" width="2.140625" style="19" bestFit="1" customWidth="1"/>
    <col min="7499" max="7523" width="5.7109375" style="19" customWidth="1"/>
    <col min="7524" max="7571" width="1.7109375" style="19" customWidth="1"/>
    <col min="7572" max="7680" width="1.7109375" style="19"/>
    <col min="7681" max="7737" width="1.7109375" style="19" customWidth="1"/>
    <col min="7738" max="7738" width="2.85546875" style="19" customWidth="1"/>
    <col min="7739" max="7739" width="2.140625" style="19" customWidth="1"/>
    <col min="7740" max="7740" width="2.85546875" style="19" customWidth="1"/>
    <col min="7741" max="7744" width="1.7109375" style="19" customWidth="1"/>
    <col min="7745" max="7745" width="26.5703125" style="19" bestFit="1" customWidth="1"/>
    <col min="7746" max="7746" width="2" style="19" bestFit="1" customWidth="1"/>
    <col min="7747" max="7748" width="7.85546875" style="19" bestFit="1" customWidth="1"/>
    <col min="7749" max="7749" width="2.28515625" style="19" customWidth="1"/>
    <col min="7750" max="7751" width="7.85546875" style="19" bestFit="1" customWidth="1"/>
    <col min="7752" max="7752" width="5.7109375" style="19" customWidth="1"/>
    <col min="7753" max="7753" width="18.7109375" style="19" bestFit="1" customWidth="1"/>
    <col min="7754" max="7754" width="2.140625" style="19" bestFit="1" customWidth="1"/>
    <col min="7755" max="7779" width="5.7109375" style="19" customWidth="1"/>
    <col min="7780" max="7827" width="1.7109375" style="19" customWidth="1"/>
    <col min="7828" max="7936" width="1.7109375" style="19"/>
    <col min="7937" max="7993" width="1.7109375" style="19" customWidth="1"/>
    <col min="7994" max="7994" width="2.85546875" style="19" customWidth="1"/>
    <col min="7995" max="7995" width="2.140625" style="19" customWidth="1"/>
    <col min="7996" max="7996" width="2.85546875" style="19" customWidth="1"/>
    <col min="7997" max="8000" width="1.7109375" style="19" customWidth="1"/>
    <col min="8001" max="8001" width="26.5703125" style="19" bestFit="1" customWidth="1"/>
    <col min="8002" max="8002" width="2" style="19" bestFit="1" customWidth="1"/>
    <col min="8003" max="8004" width="7.85546875" style="19" bestFit="1" customWidth="1"/>
    <col min="8005" max="8005" width="2.28515625" style="19" customWidth="1"/>
    <col min="8006" max="8007" width="7.85546875" style="19" bestFit="1" customWidth="1"/>
    <col min="8008" max="8008" width="5.7109375" style="19" customWidth="1"/>
    <col min="8009" max="8009" width="18.7109375" style="19" bestFit="1" customWidth="1"/>
    <col min="8010" max="8010" width="2.140625" style="19" bestFit="1" customWidth="1"/>
    <col min="8011" max="8035" width="5.7109375" style="19" customWidth="1"/>
    <col min="8036" max="8083" width="1.7109375" style="19" customWidth="1"/>
    <col min="8084" max="8192" width="1.7109375" style="19"/>
    <col min="8193" max="8249" width="1.7109375" style="19" customWidth="1"/>
    <col min="8250" max="8250" width="2.85546875" style="19" customWidth="1"/>
    <col min="8251" max="8251" width="2.140625" style="19" customWidth="1"/>
    <col min="8252" max="8252" width="2.85546875" style="19" customWidth="1"/>
    <col min="8253" max="8256" width="1.7109375" style="19" customWidth="1"/>
    <col min="8257" max="8257" width="26.5703125" style="19" bestFit="1" customWidth="1"/>
    <col min="8258" max="8258" width="2" style="19" bestFit="1" customWidth="1"/>
    <col min="8259" max="8260" width="7.85546875" style="19" bestFit="1" customWidth="1"/>
    <col min="8261" max="8261" width="2.28515625" style="19" customWidth="1"/>
    <col min="8262" max="8263" width="7.85546875" style="19" bestFit="1" customWidth="1"/>
    <col min="8264" max="8264" width="5.7109375" style="19" customWidth="1"/>
    <col min="8265" max="8265" width="18.7109375" style="19" bestFit="1" customWidth="1"/>
    <col min="8266" max="8266" width="2.140625" style="19" bestFit="1" customWidth="1"/>
    <col min="8267" max="8291" width="5.7109375" style="19" customWidth="1"/>
    <col min="8292" max="8339" width="1.7109375" style="19" customWidth="1"/>
    <col min="8340" max="8448" width="1.7109375" style="19"/>
    <col min="8449" max="8505" width="1.7109375" style="19" customWidth="1"/>
    <col min="8506" max="8506" width="2.85546875" style="19" customWidth="1"/>
    <col min="8507" max="8507" width="2.140625" style="19" customWidth="1"/>
    <col min="8508" max="8508" width="2.85546875" style="19" customWidth="1"/>
    <col min="8509" max="8512" width="1.7109375" style="19" customWidth="1"/>
    <col min="8513" max="8513" width="26.5703125" style="19" bestFit="1" customWidth="1"/>
    <col min="8514" max="8514" width="2" style="19" bestFit="1" customWidth="1"/>
    <col min="8515" max="8516" width="7.85546875" style="19" bestFit="1" customWidth="1"/>
    <col min="8517" max="8517" width="2.28515625" style="19" customWidth="1"/>
    <col min="8518" max="8519" width="7.85546875" style="19" bestFit="1" customWidth="1"/>
    <col min="8520" max="8520" width="5.7109375" style="19" customWidth="1"/>
    <col min="8521" max="8521" width="18.7109375" style="19" bestFit="1" customWidth="1"/>
    <col min="8522" max="8522" width="2.140625" style="19" bestFit="1" customWidth="1"/>
    <col min="8523" max="8547" width="5.7109375" style="19" customWidth="1"/>
    <col min="8548" max="8595" width="1.7109375" style="19" customWidth="1"/>
    <col min="8596" max="8704" width="1.7109375" style="19"/>
    <col min="8705" max="8761" width="1.7109375" style="19" customWidth="1"/>
    <col min="8762" max="8762" width="2.85546875" style="19" customWidth="1"/>
    <col min="8763" max="8763" width="2.140625" style="19" customWidth="1"/>
    <col min="8764" max="8764" width="2.85546875" style="19" customWidth="1"/>
    <col min="8765" max="8768" width="1.7109375" style="19" customWidth="1"/>
    <col min="8769" max="8769" width="26.5703125" style="19" bestFit="1" customWidth="1"/>
    <col min="8770" max="8770" width="2" style="19" bestFit="1" customWidth="1"/>
    <col min="8771" max="8772" width="7.85546875" style="19" bestFit="1" customWidth="1"/>
    <col min="8773" max="8773" width="2.28515625" style="19" customWidth="1"/>
    <col min="8774" max="8775" width="7.85546875" style="19" bestFit="1" customWidth="1"/>
    <col min="8776" max="8776" width="5.7109375" style="19" customWidth="1"/>
    <col min="8777" max="8777" width="18.7109375" style="19" bestFit="1" customWidth="1"/>
    <col min="8778" max="8778" width="2.140625" style="19" bestFit="1" customWidth="1"/>
    <col min="8779" max="8803" width="5.7109375" style="19" customWidth="1"/>
    <col min="8804" max="8851" width="1.7109375" style="19" customWidth="1"/>
    <col min="8852" max="8960" width="1.7109375" style="19"/>
    <col min="8961" max="9017" width="1.7109375" style="19" customWidth="1"/>
    <col min="9018" max="9018" width="2.85546875" style="19" customWidth="1"/>
    <col min="9019" max="9019" width="2.140625" style="19" customWidth="1"/>
    <col min="9020" max="9020" width="2.85546875" style="19" customWidth="1"/>
    <col min="9021" max="9024" width="1.7109375" style="19" customWidth="1"/>
    <col min="9025" max="9025" width="26.5703125" style="19" bestFit="1" customWidth="1"/>
    <col min="9026" max="9026" width="2" style="19" bestFit="1" customWidth="1"/>
    <col min="9027" max="9028" width="7.85546875" style="19" bestFit="1" customWidth="1"/>
    <col min="9029" max="9029" width="2.28515625" style="19" customWidth="1"/>
    <col min="9030" max="9031" width="7.85546875" style="19" bestFit="1" customWidth="1"/>
    <col min="9032" max="9032" width="5.7109375" style="19" customWidth="1"/>
    <col min="9033" max="9033" width="18.7109375" style="19" bestFit="1" customWidth="1"/>
    <col min="9034" max="9034" width="2.140625" style="19" bestFit="1" customWidth="1"/>
    <col min="9035" max="9059" width="5.7109375" style="19" customWidth="1"/>
    <col min="9060" max="9107" width="1.7109375" style="19" customWidth="1"/>
    <col min="9108" max="9216" width="1.7109375" style="19"/>
    <col min="9217" max="9273" width="1.7109375" style="19" customWidth="1"/>
    <col min="9274" max="9274" width="2.85546875" style="19" customWidth="1"/>
    <col min="9275" max="9275" width="2.140625" style="19" customWidth="1"/>
    <col min="9276" max="9276" width="2.85546875" style="19" customWidth="1"/>
    <col min="9277" max="9280" width="1.7109375" style="19" customWidth="1"/>
    <col min="9281" max="9281" width="26.5703125" style="19" bestFit="1" customWidth="1"/>
    <col min="9282" max="9282" width="2" style="19" bestFit="1" customWidth="1"/>
    <col min="9283" max="9284" width="7.85546875" style="19" bestFit="1" customWidth="1"/>
    <col min="9285" max="9285" width="2.28515625" style="19" customWidth="1"/>
    <col min="9286" max="9287" width="7.85546875" style="19" bestFit="1" customWidth="1"/>
    <col min="9288" max="9288" width="5.7109375" style="19" customWidth="1"/>
    <col min="9289" max="9289" width="18.7109375" style="19" bestFit="1" customWidth="1"/>
    <col min="9290" max="9290" width="2.140625" style="19" bestFit="1" customWidth="1"/>
    <col min="9291" max="9315" width="5.7109375" style="19" customWidth="1"/>
    <col min="9316" max="9363" width="1.7109375" style="19" customWidth="1"/>
    <col min="9364" max="9472" width="1.7109375" style="19"/>
    <col min="9473" max="9529" width="1.7109375" style="19" customWidth="1"/>
    <col min="9530" max="9530" width="2.85546875" style="19" customWidth="1"/>
    <col min="9531" max="9531" width="2.140625" style="19" customWidth="1"/>
    <col min="9532" max="9532" width="2.85546875" style="19" customWidth="1"/>
    <col min="9533" max="9536" width="1.7109375" style="19" customWidth="1"/>
    <col min="9537" max="9537" width="26.5703125" style="19" bestFit="1" customWidth="1"/>
    <col min="9538" max="9538" width="2" style="19" bestFit="1" customWidth="1"/>
    <col min="9539" max="9540" width="7.85546875" style="19" bestFit="1" customWidth="1"/>
    <col min="9541" max="9541" width="2.28515625" style="19" customWidth="1"/>
    <col min="9542" max="9543" width="7.85546875" style="19" bestFit="1" customWidth="1"/>
    <col min="9544" max="9544" width="5.7109375" style="19" customWidth="1"/>
    <col min="9545" max="9545" width="18.7109375" style="19" bestFit="1" customWidth="1"/>
    <col min="9546" max="9546" width="2.140625" style="19" bestFit="1" customWidth="1"/>
    <col min="9547" max="9571" width="5.7109375" style="19" customWidth="1"/>
    <col min="9572" max="9619" width="1.7109375" style="19" customWidth="1"/>
    <col min="9620" max="9728" width="1.7109375" style="19"/>
    <col min="9729" max="9785" width="1.7109375" style="19" customWidth="1"/>
    <col min="9786" max="9786" width="2.85546875" style="19" customWidth="1"/>
    <col min="9787" max="9787" width="2.140625" style="19" customWidth="1"/>
    <col min="9788" max="9788" width="2.85546875" style="19" customWidth="1"/>
    <col min="9789" max="9792" width="1.7109375" style="19" customWidth="1"/>
    <col min="9793" max="9793" width="26.5703125" style="19" bestFit="1" customWidth="1"/>
    <col min="9794" max="9794" width="2" style="19" bestFit="1" customWidth="1"/>
    <col min="9795" max="9796" width="7.85546875" style="19" bestFit="1" customWidth="1"/>
    <col min="9797" max="9797" width="2.28515625" style="19" customWidth="1"/>
    <col min="9798" max="9799" width="7.85546875" style="19" bestFit="1" customWidth="1"/>
    <col min="9800" max="9800" width="5.7109375" style="19" customWidth="1"/>
    <col min="9801" max="9801" width="18.7109375" style="19" bestFit="1" customWidth="1"/>
    <col min="9802" max="9802" width="2.140625" style="19" bestFit="1" customWidth="1"/>
    <col min="9803" max="9827" width="5.7109375" style="19" customWidth="1"/>
    <col min="9828" max="9875" width="1.7109375" style="19" customWidth="1"/>
    <col min="9876" max="9984" width="1.7109375" style="19"/>
    <col min="9985" max="10041" width="1.7109375" style="19" customWidth="1"/>
    <col min="10042" max="10042" width="2.85546875" style="19" customWidth="1"/>
    <col min="10043" max="10043" width="2.140625" style="19" customWidth="1"/>
    <col min="10044" max="10044" width="2.85546875" style="19" customWidth="1"/>
    <col min="10045" max="10048" width="1.7109375" style="19" customWidth="1"/>
    <col min="10049" max="10049" width="26.5703125" style="19" bestFit="1" customWidth="1"/>
    <col min="10050" max="10050" width="2" style="19" bestFit="1" customWidth="1"/>
    <col min="10051" max="10052" width="7.85546875" style="19" bestFit="1" customWidth="1"/>
    <col min="10053" max="10053" width="2.28515625" style="19" customWidth="1"/>
    <col min="10054" max="10055" width="7.85546875" style="19" bestFit="1" customWidth="1"/>
    <col min="10056" max="10056" width="5.7109375" style="19" customWidth="1"/>
    <col min="10057" max="10057" width="18.7109375" style="19" bestFit="1" customWidth="1"/>
    <col min="10058" max="10058" width="2.140625" style="19" bestFit="1" customWidth="1"/>
    <col min="10059" max="10083" width="5.7109375" style="19" customWidth="1"/>
    <col min="10084" max="10131" width="1.7109375" style="19" customWidth="1"/>
    <col min="10132" max="10240" width="1.7109375" style="19"/>
    <col min="10241" max="10297" width="1.7109375" style="19" customWidth="1"/>
    <col min="10298" max="10298" width="2.85546875" style="19" customWidth="1"/>
    <col min="10299" max="10299" width="2.140625" style="19" customWidth="1"/>
    <col min="10300" max="10300" width="2.85546875" style="19" customWidth="1"/>
    <col min="10301" max="10304" width="1.7109375" style="19" customWidth="1"/>
    <col min="10305" max="10305" width="26.5703125" style="19" bestFit="1" customWidth="1"/>
    <col min="10306" max="10306" width="2" style="19" bestFit="1" customWidth="1"/>
    <col min="10307" max="10308" width="7.85546875" style="19" bestFit="1" customWidth="1"/>
    <col min="10309" max="10309" width="2.28515625" style="19" customWidth="1"/>
    <col min="10310" max="10311" width="7.85546875" style="19" bestFit="1" customWidth="1"/>
    <col min="10312" max="10312" width="5.7109375" style="19" customWidth="1"/>
    <col min="10313" max="10313" width="18.7109375" style="19" bestFit="1" customWidth="1"/>
    <col min="10314" max="10314" width="2.140625" style="19" bestFit="1" customWidth="1"/>
    <col min="10315" max="10339" width="5.7109375" style="19" customWidth="1"/>
    <col min="10340" max="10387" width="1.7109375" style="19" customWidth="1"/>
    <col min="10388" max="10496" width="1.7109375" style="19"/>
    <col min="10497" max="10553" width="1.7109375" style="19" customWidth="1"/>
    <col min="10554" max="10554" width="2.85546875" style="19" customWidth="1"/>
    <col min="10555" max="10555" width="2.140625" style="19" customWidth="1"/>
    <col min="10556" max="10556" width="2.85546875" style="19" customWidth="1"/>
    <col min="10557" max="10560" width="1.7109375" style="19" customWidth="1"/>
    <col min="10561" max="10561" width="26.5703125" style="19" bestFit="1" customWidth="1"/>
    <col min="10562" max="10562" width="2" style="19" bestFit="1" customWidth="1"/>
    <col min="10563" max="10564" width="7.85546875" style="19" bestFit="1" customWidth="1"/>
    <col min="10565" max="10565" width="2.28515625" style="19" customWidth="1"/>
    <col min="10566" max="10567" width="7.85546875" style="19" bestFit="1" customWidth="1"/>
    <col min="10568" max="10568" width="5.7109375" style="19" customWidth="1"/>
    <col min="10569" max="10569" width="18.7109375" style="19" bestFit="1" customWidth="1"/>
    <col min="10570" max="10570" width="2.140625" style="19" bestFit="1" customWidth="1"/>
    <col min="10571" max="10595" width="5.7109375" style="19" customWidth="1"/>
    <col min="10596" max="10643" width="1.7109375" style="19" customWidth="1"/>
    <col min="10644" max="10752" width="1.7109375" style="19"/>
    <col min="10753" max="10809" width="1.7109375" style="19" customWidth="1"/>
    <col min="10810" max="10810" width="2.85546875" style="19" customWidth="1"/>
    <col min="10811" max="10811" width="2.140625" style="19" customWidth="1"/>
    <col min="10812" max="10812" width="2.85546875" style="19" customWidth="1"/>
    <col min="10813" max="10816" width="1.7109375" style="19" customWidth="1"/>
    <col min="10817" max="10817" width="26.5703125" style="19" bestFit="1" customWidth="1"/>
    <col min="10818" max="10818" width="2" style="19" bestFit="1" customWidth="1"/>
    <col min="10819" max="10820" width="7.85546875" style="19" bestFit="1" customWidth="1"/>
    <col min="10821" max="10821" width="2.28515625" style="19" customWidth="1"/>
    <col min="10822" max="10823" width="7.85546875" style="19" bestFit="1" customWidth="1"/>
    <col min="10824" max="10824" width="5.7109375" style="19" customWidth="1"/>
    <col min="10825" max="10825" width="18.7109375" style="19" bestFit="1" customWidth="1"/>
    <col min="10826" max="10826" width="2.140625" style="19" bestFit="1" customWidth="1"/>
    <col min="10827" max="10851" width="5.7109375" style="19" customWidth="1"/>
    <col min="10852" max="10899" width="1.7109375" style="19" customWidth="1"/>
    <col min="10900" max="11008" width="1.7109375" style="19"/>
    <col min="11009" max="11065" width="1.7109375" style="19" customWidth="1"/>
    <col min="11066" max="11066" width="2.85546875" style="19" customWidth="1"/>
    <col min="11067" max="11067" width="2.140625" style="19" customWidth="1"/>
    <col min="11068" max="11068" width="2.85546875" style="19" customWidth="1"/>
    <col min="11069" max="11072" width="1.7109375" style="19" customWidth="1"/>
    <col min="11073" max="11073" width="26.5703125" style="19" bestFit="1" customWidth="1"/>
    <col min="11074" max="11074" width="2" style="19" bestFit="1" customWidth="1"/>
    <col min="11075" max="11076" width="7.85546875" style="19" bestFit="1" customWidth="1"/>
    <col min="11077" max="11077" width="2.28515625" style="19" customWidth="1"/>
    <col min="11078" max="11079" width="7.85546875" style="19" bestFit="1" customWidth="1"/>
    <col min="11080" max="11080" width="5.7109375" style="19" customWidth="1"/>
    <col min="11081" max="11081" width="18.7109375" style="19" bestFit="1" customWidth="1"/>
    <col min="11082" max="11082" width="2.140625" style="19" bestFit="1" customWidth="1"/>
    <col min="11083" max="11107" width="5.7109375" style="19" customWidth="1"/>
    <col min="11108" max="11155" width="1.7109375" style="19" customWidth="1"/>
    <col min="11156" max="11264" width="1.7109375" style="19"/>
    <col min="11265" max="11321" width="1.7109375" style="19" customWidth="1"/>
    <col min="11322" max="11322" width="2.85546875" style="19" customWidth="1"/>
    <col min="11323" max="11323" width="2.140625" style="19" customWidth="1"/>
    <col min="11324" max="11324" width="2.85546875" style="19" customWidth="1"/>
    <col min="11325" max="11328" width="1.7109375" style="19" customWidth="1"/>
    <col min="11329" max="11329" width="26.5703125" style="19" bestFit="1" customWidth="1"/>
    <col min="11330" max="11330" width="2" style="19" bestFit="1" customWidth="1"/>
    <col min="11331" max="11332" width="7.85546875" style="19" bestFit="1" customWidth="1"/>
    <col min="11333" max="11333" width="2.28515625" style="19" customWidth="1"/>
    <col min="11334" max="11335" width="7.85546875" style="19" bestFit="1" customWidth="1"/>
    <col min="11336" max="11336" width="5.7109375" style="19" customWidth="1"/>
    <col min="11337" max="11337" width="18.7109375" style="19" bestFit="1" customWidth="1"/>
    <col min="11338" max="11338" width="2.140625" style="19" bestFit="1" customWidth="1"/>
    <col min="11339" max="11363" width="5.7109375" style="19" customWidth="1"/>
    <col min="11364" max="11411" width="1.7109375" style="19" customWidth="1"/>
    <col min="11412" max="11520" width="1.7109375" style="19"/>
    <col min="11521" max="11577" width="1.7109375" style="19" customWidth="1"/>
    <col min="11578" max="11578" width="2.85546875" style="19" customWidth="1"/>
    <col min="11579" max="11579" width="2.140625" style="19" customWidth="1"/>
    <col min="11580" max="11580" width="2.85546875" style="19" customWidth="1"/>
    <col min="11581" max="11584" width="1.7109375" style="19" customWidth="1"/>
    <col min="11585" max="11585" width="26.5703125" style="19" bestFit="1" customWidth="1"/>
    <col min="11586" max="11586" width="2" style="19" bestFit="1" customWidth="1"/>
    <col min="11587" max="11588" width="7.85546875" style="19" bestFit="1" customWidth="1"/>
    <col min="11589" max="11589" width="2.28515625" style="19" customWidth="1"/>
    <col min="11590" max="11591" width="7.85546875" style="19" bestFit="1" customWidth="1"/>
    <col min="11592" max="11592" width="5.7109375" style="19" customWidth="1"/>
    <col min="11593" max="11593" width="18.7109375" style="19" bestFit="1" customWidth="1"/>
    <col min="11594" max="11594" width="2.140625" style="19" bestFit="1" customWidth="1"/>
    <col min="11595" max="11619" width="5.7109375" style="19" customWidth="1"/>
    <col min="11620" max="11667" width="1.7109375" style="19" customWidth="1"/>
    <col min="11668" max="11776" width="1.7109375" style="19"/>
    <col min="11777" max="11833" width="1.7109375" style="19" customWidth="1"/>
    <col min="11834" max="11834" width="2.85546875" style="19" customWidth="1"/>
    <col min="11835" max="11835" width="2.140625" style="19" customWidth="1"/>
    <col min="11836" max="11836" width="2.85546875" style="19" customWidth="1"/>
    <col min="11837" max="11840" width="1.7109375" style="19" customWidth="1"/>
    <col min="11841" max="11841" width="26.5703125" style="19" bestFit="1" customWidth="1"/>
    <col min="11842" max="11842" width="2" style="19" bestFit="1" customWidth="1"/>
    <col min="11843" max="11844" width="7.85546875" style="19" bestFit="1" customWidth="1"/>
    <col min="11845" max="11845" width="2.28515625" style="19" customWidth="1"/>
    <col min="11846" max="11847" width="7.85546875" style="19" bestFit="1" customWidth="1"/>
    <col min="11848" max="11848" width="5.7109375" style="19" customWidth="1"/>
    <col min="11849" max="11849" width="18.7109375" style="19" bestFit="1" customWidth="1"/>
    <col min="11850" max="11850" width="2.140625" style="19" bestFit="1" customWidth="1"/>
    <col min="11851" max="11875" width="5.7109375" style="19" customWidth="1"/>
    <col min="11876" max="11923" width="1.7109375" style="19" customWidth="1"/>
    <col min="11924" max="12032" width="1.7109375" style="19"/>
    <col min="12033" max="12089" width="1.7109375" style="19" customWidth="1"/>
    <col min="12090" max="12090" width="2.85546875" style="19" customWidth="1"/>
    <col min="12091" max="12091" width="2.140625" style="19" customWidth="1"/>
    <col min="12092" max="12092" width="2.85546875" style="19" customWidth="1"/>
    <col min="12093" max="12096" width="1.7109375" style="19" customWidth="1"/>
    <col min="12097" max="12097" width="26.5703125" style="19" bestFit="1" customWidth="1"/>
    <col min="12098" max="12098" width="2" style="19" bestFit="1" customWidth="1"/>
    <col min="12099" max="12100" width="7.85546875" style="19" bestFit="1" customWidth="1"/>
    <col min="12101" max="12101" width="2.28515625" style="19" customWidth="1"/>
    <col min="12102" max="12103" width="7.85546875" style="19" bestFit="1" customWidth="1"/>
    <col min="12104" max="12104" width="5.7109375" style="19" customWidth="1"/>
    <col min="12105" max="12105" width="18.7109375" style="19" bestFit="1" customWidth="1"/>
    <col min="12106" max="12106" width="2.140625" style="19" bestFit="1" customWidth="1"/>
    <col min="12107" max="12131" width="5.7109375" style="19" customWidth="1"/>
    <col min="12132" max="12179" width="1.7109375" style="19" customWidth="1"/>
    <col min="12180" max="12288" width="1.7109375" style="19"/>
    <col min="12289" max="12345" width="1.7109375" style="19" customWidth="1"/>
    <col min="12346" max="12346" width="2.85546875" style="19" customWidth="1"/>
    <col min="12347" max="12347" width="2.140625" style="19" customWidth="1"/>
    <col min="12348" max="12348" width="2.85546875" style="19" customWidth="1"/>
    <col min="12349" max="12352" width="1.7109375" style="19" customWidth="1"/>
    <col min="12353" max="12353" width="26.5703125" style="19" bestFit="1" customWidth="1"/>
    <col min="12354" max="12354" width="2" style="19" bestFit="1" customWidth="1"/>
    <col min="12355" max="12356" width="7.85546875" style="19" bestFit="1" customWidth="1"/>
    <col min="12357" max="12357" width="2.28515625" style="19" customWidth="1"/>
    <col min="12358" max="12359" width="7.85546875" style="19" bestFit="1" customWidth="1"/>
    <col min="12360" max="12360" width="5.7109375" style="19" customWidth="1"/>
    <col min="12361" max="12361" width="18.7109375" style="19" bestFit="1" customWidth="1"/>
    <col min="12362" max="12362" width="2.140625" style="19" bestFit="1" customWidth="1"/>
    <col min="12363" max="12387" width="5.7109375" style="19" customWidth="1"/>
    <col min="12388" max="12435" width="1.7109375" style="19" customWidth="1"/>
    <col min="12436" max="12544" width="1.7109375" style="19"/>
    <col min="12545" max="12601" width="1.7109375" style="19" customWidth="1"/>
    <col min="12602" max="12602" width="2.85546875" style="19" customWidth="1"/>
    <col min="12603" max="12603" width="2.140625" style="19" customWidth="1"/>
    <col min="12604" max="12604" width="2.85546875" style="19" customWidth="1"/>
    <col min="12605" max="12608" width="1.7109375" style="19" customWidth="1"/>
    <col min="12609" max="12609" width="26.5703125" style="19" bestFit="1" customWidth="1"/>
    <col min="12610" max="12610" width="2" style="19" bestFit="1" customWidth="1"/>
    <col min="12611" max="12612" width="7.85546875" style="19" bestFit="1" customWidth="1"/>
    <col min="12613" max="12613" width="2.28515625" style="19" customWidth="1"/>
    <col min="12614" max="12615" width="7.85546875" style="19" bestFit="1" customWidth="1"/>
    <col min="12616" max="12616" width="5.7109375" style="19" customWidth="1"/>
    <col min="12617" max="12617" width="18.7109375" style="19" bestFit="1" customWidth="1"/>
    <col min="12618" max="12618" width="2.140625" style="19" bestFit="1" customWidth="1"/>
    <col min="12619" max="12643" width="5.7109375" style="19" customWidth="1"/>
    <col min="12644" max="12691" width="1.7109375" style="19" customWidth="1"/>
    <col min="12692" max="12800" width="1.7109375" style="19"/>
    <col min="12801" max="12857" width="1.7109375" style="19" customWidth="1"/>
    <col min="12858" max="12858" width="2.85546875" style="19" customWidth="1"/>
    <col min="12859" max="12859" width="2.140625" style="19" customWidth="1"/>
    <col min="12860" max="12860" width="2.85546875" style="19" customWidth="1"/>
    <col min="12861" max="12864" width="1.7109375" style="19" customWidth="1"/>
    <col min="12865" max="12865" width="26.5703125" style="19" bestFit="1" customWidth="1"/>
    <col min="12866" max="12866" width="2" style="19" bestFit="1" customWidth="1"/>
    <col min="12867" max="12868" width="7.85546875" style="19" bestFit="1" customWidth="1"/>
    <col min="12869" max="12869" width="2.28515625" style="19" customWidth="1"/>
    <col min="12870" max="12871" width="7.85546875" style="19" bestFit="1" customWidth="1"/>
    <col min="12872" max="12872" width="5.7109375" style="19" customWidth="1"/>
    <col min="12873" max="12873" width="18.7109375" style="19" bestFit="1" customWidth="1"/>
    <col min="12874" max="12874" width="2.140625" style="19" bestFit="1" customWidth="1"/>
    <col min="12875" max="12899" width="5.7109375" style="19" customWidth="1"/>
    <col min="12900" max="12947" width="1.7109375" style="19" customWidth="1"/>
    <col min="12948" max="13056" width="1.7109375" style="19"/>
    <col min="13057" max="13113" width="1.7109375" style="19" customWidth="1"/>
    <col min="13114" max="13114" width="2.85546875" style="19" customWidth="1"/>
    <col min="13115" max="13115" width="2.140625" style="19" customWidth="1"/>
    <col min="13116" max="13116" width="2.85546875" style="19" customWidth="1"/>
    <col min="13117" max="13120" width="1.7109375" style="19" customWidth="1"/>
    <col min="13121" max="13121" width="26.5703125" style="19" bestFit="1" customWidth="1"/>
    <col min="13122" max="13122" width="2" style="19" bestFit="1" customWidth="1"/>
    <col min="13123" max="13124" width="7.85546875" style="19" bestFit="1" customWidth="1"/>
    <col min="13125" max="13125" width="2.28515625" style="19" customWidth="1"/>
    <col min="13126" max="13127" width="7.85546875" style="19" bestFit="1" customWidth="1"/>
    <col min="13128" max="13128" width="5.7109375" style="19" customWidth="1"/>
    <col min="13129" max="13129" width="18.7109375" style="19" bestFit="1" customWidth="1"/>
    <col min="13130" max="13130" width="2.140625" style="19" bestFit="1" customWidth="1"/>
    <col min="13131" max="13155" width="5.7109375" style="19" customWidth="1"/>
    <col min="13156" max="13203" width="1.7109375" style="19" customWidth="1"/>
    <col min="13204" max="13312" width="1.7109375" style="19"/>
    <col min="13313" max="13369" width="1.7109375" style="19" customWidth="1"/>
    <col min="13370" max="13370" width="2.85546875" style="19" customWidth="1"/>
    <col min="13371" max="13371" width="2.140625" style="19" customWidth="1"/>
    <col min="13372" max="13372" width="2.85546875" style="19" customWidth="1"/>
    <col min="13373" max="13376" width="1.7109375" style="19" customWidth="1"/>
    <col min="13377" max="13377" width="26.5703125" style="19" bestFit="1" customWidth="1"/>
    <col min="13378" max="13378" width="2" style="19" bestFit="1" customWidth="1"/>
    <col min="13379" max="13380" width="7.85546875" style="19" bestFit="1" customWidth="1"/>
    <col min="13381" max="13381" width="2.28515625" style="19" customWidth="1"/>
    <col min="13382" max="13383" width="7.85546875" style="19" bestFit="1" customWidth="1"/>
    <col min="13384" max="13384" width="5.7109375" style="19" customWidth="1"/>
    <col min="13385" max="13385" width="18.7109375" style="19" bestFit="1" customWidth="1"/>
    <col min="13386" max="13386" width="2.140625" style="19" bestFit="1" customWidth="1"/>
    <col min="13387" max="13411" width="5.7109375" style="19" customWidth="1"/>
    <col min="13412" max="13459" width="1.7109375" style="19" customWidth="1"/>
    <col min="13460" max="13568" width="1.7109375" style="19"/>
    <col min="13569" max="13625" width="1.7109375" style="19" customWidth="1"/>
    <col min="13626" max="13626" width="2.85546875" style="19" customWidth="1"/>
    <col min="13627" max="13627" width="2.140625" style="19" customWidth="1"/>
    <col min="13628" max="13628" width="2.85546875" style="19" customWidth="1"/>
    <col min="13629" max="13632" width="1.7109375" style="19" customWidth="1"/>
    <col min="13633" max="13633" width="26.5703125" style="19" bestFit="1" customWidth="1"/>
    <col min="13634" max="13634" width="2" style="19" bestFit="1" customWidth="1"/>
    <col min="13635" max="13636" width="7.85546875" style="19" bestFit="1" customWidth="1"/>
    <col min="13637" max="13637" width="2.28515625" style="19" customWidth="1"/>
    <col min="13638" max="13639" width="7.85546875" style="19" bestFit="1" customWidth="1"/>
    <col min="13640" max="13640" width="5.7109375" style="19" customWidth="1"/>
    <col min="13641" max="13641" width="18.7109375" style="19" bestFit="1" customWidth="1"/>
    <col min="13642" max="13642" width="2.140625" style="19" bestFit="1" customWidth="1"/>
    <col min="13643" max="13667" width="5.7109375" style="19" customWidth="1"/>
    <col min="13668" max="13715" width="1.7109375" style="19" customWidth="1"/>
    <col min="13716" max="13824" width="1.7109375" style="19"/>
    <col min="13825" max="13881" width="1.7109375" style="19" customWidth="1"/>
    <col min="13882" max="13882" width="2.85546875" style="19" customWidth="1"/>
    <col min="13883" max="13883" width="2.140625" style="19" customWidth="1"/>
    <col min="13884" max="13884" width="2.85546875" style="19" customWidth="1"/>
    <col min="13885" max="13888" width="1.7109375" style="19" customWidth="1"/>
    <col min="13889" max="13889" width="26.5703125" style="19" bestFit="1" customWidth="1"/>
    <col min="13890" max="13890" width="2" style="19" bestFit="1" customWidth="1"/>
    <col min="13891" max="13892" width="7.85546875" style="19" bestFit="1" customWidth="1"/>
    <col min="13893" max="13893" width="2.28515625" style="19" customWidth="1"/>
    <col min="13894" max="13895" width="7.85546875" style="19" bestFit="1" customWidth="1"/>
    <col min="13896" max="13896" width="5.7109375" style="19" customWidth="1"/>
    <col min="13897" max="13897" width="18.7109375" style="19" bestFit="1" customWidth="1"/>
    <col min="13898" max="13898" width="2.140625" style="19" bestFit="1" customWidth="1"/>
    <col min="13899" max="13923" width="5.7109375" style="19" customWidth="1"/>
    <col min="13924" max="13971" width="1.7109375" style="19" customWidth="1"/>
    <col min="13972" max="14080" width="1.7109375" style="19"/>
    <col min="14081" max="14137" width="1.7109375" style="19" customWidth="1"/>
    <col min="14138" max="14138" width="2.85546875" style="19" customWidth="1"/>
    <col min="14139" max="14139" width="2.140625" style="19" customWidth="1"/>
    <col min="14140" max="14140" width="2.85546875" style="19" customWidth="1"/>
    <col min="14141" max="14144" width="1.7109375" style="19" customWidth="1"/>
    <col min="14145" max="14145" width="26.5703125" style="19" bestFit="1" customWidth="1"/>
    <col min="14146" max="14146" width="2" style="19" bestFit="1" customWidth="1"/>
    <col min="14147" max="14148" width="7.85546875" style="19" bestFit="1" customWidth="1"/>
    <col min="14149" max="14149" width="2.28515625" style="19" customWidth="1"/>
    <col min="14150" max="14151" width="7.85546875" style="19" bestFit="1" customWidth="1"/>
    <col min="14152" max="14152" width="5.7109375" style="19" customWidth="1"/>
    <col min="14153" max="14153" width="18.7109375" style="19" bestFit="1" customWidth="1"/>
    <col min="14154" max="14154" width="2.140625" style="19" bestFit="1" customWidth="1"/>
    <col min="14155" max="14179" width="5.7109375" style="19" customWidth="1"/>
    <col min="14180" max="14227" width="1.7109375" style="19" customWidth="1"/>
    <col min="14228" max="14336" width="1.7109375" style="19"/>
    <col min="14337" max="14393" width="1.7109375" style="19" customWidth="1"/>
    <col min="14394" max="14394" width="2.85546875" style="19" customWidth="1"/>
    <col min="14395" max="14395" width="2.140625" style="19" customWidth="1"/>
    <col min="14396" max="14396" width="2.85546875" style="19" customWidth="1"/>
    <col min="14397" max="14400" width="1.7109375" style="19" customWidth="1"/>
    <col min="14401" max="14401" width="26.5703125" style="19" bestFit="1" customWidth="1"/>
    <col min="14402" max="14402" width="2" style="19" bestFit="1" customWidth="1"/>
    <col min="14403" max="14404" width="7.85546875" style="19" bestFit="1" customWidth="1"/>
    <col min="14405" max="14405" width="2.28515625" style="19" customWidth="1"/>
    <col min="14406" max="14407" width="7.85546875" style="19" bestFit="1" customWidth="1"/>
    <col min="14408" max="14408" width="5.7109375" style="19" customWidth="1"/>
    <col min="14409" max="14409" width="18.7109375" style="19" bestFit="1" customWidth="1"/>
    <col min="14410" max="14410" width="2.140625" style="19" bestFit="1" customWidth="1"/>
    <col min="14411" max="14435" width="5.7109375" style="19" customWidth="1"/>
    <col min="14436" max="14483" width="1.7109375" style="19" customWidth="1"/>
    <col min="14484" max="14592" width="1.7109375" style="19"/>
    <col min="14593" max="14649" width="1.7109375" style="19" customWidth="1"/>
    <col min="14650" max="14650" width="2.85546875" style="19" customWidth="1"/>
    <col min="14651" max="14651" width="2.140625" style="19" customWidth="1"/>
    <col min="14652" max="14652" width="2.85546875" style="19" customWidth="1"/>
    <col min="14653" max="14656" width="1.7109375" style="19" customWidth="1"/>
    <col min="14657" max="14657" width="26.5703125" style="19" bestFit="1" customWidth="1"/>
    <col min="14658" max="14658" width="2" style="19" bestFit="1" customWidth="1"/>
    <col min="14659" max="14660" width="7.85546875" style="19" bestFit="1" customWidth="1"/>
    <col min="14661" max="14661" width="2.28515625" style="19" customWidth="1"/>
    <col min="14662" max="14663" width="7.85546875" style="19" bestFit="1" customWidth="1"/>
    <col min="14664" max="14664" width="5.7109375" style="19" customWidth="1"/>
    <col min="14665" max="14665" width="18.7109375" style="19" bestFit="1" customWidth="1"/>
    <col min="14666" max="14666" width="2.140625" style="19" bestFit="1" customWidth="1"/>
    <col min="14667" max="14691" width="5.7109375" style="19" customWidth="1"/>
    <col min="14692" max="14739" width="1.7109375" style="19" customWidth="1"/>
    <col min="14740" max="14848" width="1.7109375" style="19"/>
    <col min="14849" max="14905" width="1.7109375" style="19" customWidth="1"/>
    <col min="14906" max="14906" width="2.85546875" style="19" customWidth="1"/>
    <col min="14907" max="14907" width="2.140625" style="19" customWidth="1"/>
    <col min="14908" max="14908" width="2.85546875" style="19" customWidth="1"/>
    <col min="14909" max="14912" width="1.7109375" style="19" customWidth="1"/>
    <col min="14913" max="14913" width="26.5703125" style="19" bestFit="1" customWidth="1"/>
    <col min="14914" max="14914" width="2" style="19" bestFit="1" customWidth="1"/>
    <col min="14915" max="14916" width="7.85546875" style="19" bestFit="1" customWidth="1"/>
    <col min="14917" max="14917" width="2.28515625" style="19" customWidth="1"/>
    <col min="14918" max="14919" width="7.85546875" style="19" bestFit="1" customWidth="1"/>
    <col min="14920" max="14920" width="5.7109375" style="19" customWidth="1"/>
    <col min="14921" max="14921" width="18.7109375" style="19" bestFit="1" customWidth="1"/>
    <col min="14922" max="14922" width="2.140625" style="19" bestFit="1" customWidth="1"/>
    <col min="14923" max="14947" width="5.7109375" style="19" customWidth="1"/>
    <col min="14948" max="14995" width="1.7109375" style="19" customWidth="1"/>
    <col min="14996" max="15104" width="1.7109375" style="19"/>
    <col min="15105" max="15161" width="1.7109375" style="19" customWidth="1"/>
    <col min="15162" max="15162" width="2.85546875" style="19" customWidth="1"/>
    <col min="15163" max="15163" width="2.140625" style="19" customWidth="1"/>
    <col min="15164" max="15164" width="2.85546875" style="19" customWidth="1"/>
    <col min="15165" max="15168" width="1.7109375" style="19" customWidth="1"/>
    <col min="15169" max="15169" width="26.5703125" style="19" bestFit="1" customWidth="1"/>
    <col min="15170" max="15170" width="2" style="19" bestFit="1" customWidth="1"/>
    <col min="15171" max="15172" width="7.85546875" style="19" bestFit="1" customWidth="1"/>
    <col min="15173" max="15173" width="2.28515625" style="19" customWidth="1"/>
    <col min="15174" max="15175" width="7.85546875" style="19" bestFit="1" customWidth="1"/>
    <col min="15176" max="15176" width="5.7109375" style="19" customWidth="1"/>
    <col min="15177" max="15177" width="18.7109375" style="19" bestFit="1" customWidth="1"/>
    <col min="15178" max="15178" width="2.140625" style="19" bestFit="1" customWidth="1"/>
    <col min="15179" max="15203" width="5.7109375" style="19" customWidth="1"/>
    <col min="15204" max="15251" width="1.7109375" style="19" customWidth="1"/>
    <col min="15252" max="15360" width="1.7109375" style="19"/>
    <col min="15361" max="15417" width="1.7109375" style="19" customWidth="1"/>
    <col min="15418" max="15418" width="2.85546875" style="19" customWidth="1"/>
    <col min="15419" max="15419" width="2.140625" style="19" customWidth="1"/>
    <col min="15420" max="15420" width="2.85546875" style="19" customWidth="1"/>
    <col min="15421" max="15424" width="1.7109375" style="19" customWidth="1"/>
    <col min="15425" max="15425" width="26.5703125" style="19" bestFit="1" customWidth="1"/>
    <col min="15426" max="15426" width="2" style="19" bestFit="1" customWidth="1"/>
    <col min="15427" max="15428" width="7.85546875" style="19" bestFit="1" customWidth="1"/>
    <col min="15429" max="15429" width="2.28515625" style="19" customWidth="1"/>
    <col min="15430" max="15431" width="7.85546875" style="19" bestFit="1" customWidth="1"/>
    <col min="15432" max="15432" width="5.7109375" style="19" customWidth="1"/>
    <col min="15433" max="15433" width="18.7109375" style="19" bestFit="1" customWidth="1"/>
    <col min="15434" max="15434" width="2.140625" style="19" bestFit="1" customWidth="1"/>
    <col min="15435" max="15459" width="5.7109375" style="19" customWidth="1"/>
    <col min="15460" max="15507" width="1.7109375" style="19" customWidth="1"/>
    <col min="15508" max="15616" width="1.7109375" style="19"/>
    <col min="15617" max="15673" width="1.7109375" style="19" customWidth="1"/>
    <col min="15674" max="15674" width="2.85546875" style="19" customWidth="1"/>
    <col min="15675" max="15675" width="2.140625" style="19" customWidth="1"/>
    <col min="15676" max="15676" width="2.85546875" style="19" customWidth="1"/>
    <col min="15677" max="15680" width="1.7109375" style="19" customWidth="1"/>
    <col min="15681" max="15681" width="26.5703125" style="19" bestFit="1" customWidth="1"/>
    <col min="15682" max="15682" width="2" style="19" bestFit="1" customWidth="1"/>
    <col min="15683" max="15684" width="7.85546875" style="19" bestFit="1" customWidth="1"/>
    <col min="15685" max="15685" width="2.28515625" style="19" customWidth="1"/>
    <col min="15686" max="15687" width="7.85546875" style="19" bestFit="1" customWidth="1"/>
    <col min="15688" max="15688" width="5.7109375" style="19" customWidth="1"/>
    <col min="15689" max="15689" width="18.7109375" style="19" bestFit="1" customWidth="1"/>
    <col min="15690" max="15690" width="2.140625" style="19" bestFit="1" customWidth="1"/>
    <col min="15691" max="15715" width="5.7109375" style="19" customWidth="1"/>
    <col min="15716" max="15763" width="1.7109375" style="19" customWidth="1"/>
    <col min="15764" max="15872" width="1.7109375" style="19"/>
    <col min="15873" max="15929" width="1.7109375" style="19" customWidth="1"/>
    <col min="15930" max="15930" width="2.85546875" style="19" customWidth="1"/>
    <col min="15931" max="15931" width="2.140625" style="19" customWidth="1"/>
    <col min="15932" max="15932" width="2.85546875" style="19" customWidth="1"/>
    <col min="15933" max="15936" width="1.7109375" style="19" customWidth="1"/>
    <col min="15937" max="15937" width="26.5703125" style="19" bestFit="1" customWidth="1"/>
    <col min="15938" max="15938" width="2" style="19" bestFit="1" customWidth="1"/>
    <col min="15939" max="15940" width="7.85546875" style="19" bestFit="1" customWidth="1"/>
    <col min="15941" max="15941" width="2.28515625" style="19" customWidth="1"/>
    <col min="15942" max="15943" width="7.85546875" style="19" bestFit="1" customWidth="1"/>
    <col min="15944" max="15944" width="5.7109375" style="19" customWidth="1"/>
    <col min="15945" max="15945" width="18.7109375" style="19" bestFit="1" customWidth="1"/>
    <col min="15946" max="15946" width="2.140625" style="19" bestFit="1" customWidth="1"/>
    <col min="15947" max="15971" width="5.7109375" style="19" customWidth="1"/>
    <col min="15972" max="16019" width="1.7109375" style="19" customWidth="1"/>
    <col min="16020" max="16128" width="1.7109375" style="19"/>
    <col min="16129" max="16185" width="1.7109375" style="19" customWidth="1"/>
    <col min="16186" max="16186" width="2.85546875" style="19" customWidth="1"/>
    <col min="16187" max="16187" width="2.140625" style="19" customWidth="1"/>
    <col min="16188" max="16188" width="2.85546875" style="19" customWidth="1"/>
    <col min="16189" max="16192" width="1.7109375" style="19" customWidth="1"/>
    <col min="16193" max="16193" width="26.5703125" style="19" bestFit="1" customWidth="1"/>
    <col min="16194" max="16194" width="2" style="19" bestFit="1" customWidth="1"/>
    <col min="16195" max="16196" width="7.85546875" style="19" bestFit="1" customWidth="1"/>
    <col min="16197" max="16197" width="2.28515625" style="19" customWidth="1"/>
    <col min="16198" max="16199" width="7.85546875" style="19" bestFit="1" customWidth="1"/>
    <col min="16200" max="16200" width="5.7109375" style="19" customWidth="1"/>
    <col min="16201" max="16201" width="18.7109375" style="19" bestFit="1" customWidth="1"/>
    <col min="16202" max="16202" width="2.140625" style="19" bestFit="1" customWidth="1"/>
    <col min="16203" max="16227" width="5.7109375" style="19" customWidth="1"/>
    <col min="16228" max="16275" width="1.7109375" style="19" customWidth="1"/>
    <col min="16276" max="16384" width="1.7109375" style="19"/>
  </cols>
  <sheetData>
    <row r="1" spans="1:147" s="2" customFormat="1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BD1" s="3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5"/>
      <c r="BW1" s="5"/>
      <c r="BX1" s="5"/>
      <c r="BY1" s="5"/>
      <c r="BZ1" s="5"/>
      <c r="CA1" s="5"/>
      <c r="CB1" s="5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47" s="12" customFormat="1" ht="11.25" customHeight="1" x14ac:dyDescent="0.5">
      <c r="A2" s="1"/>
      <c r="B2" s="182" t="s">
        <v>54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8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47" s="18" customFormat="1" ht="11.25" customHeight="1" x14ac:dyDescent="0.2">
      <c r="A3" s="13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4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</row>
    <row r="4" spans="1:147" s="18" customFormat="1" ht="11.2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4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</row>
    <row r="5" spans="1:147" s="18" customFormat="1" ht="15" x14ac:dyDescent="0.2">
      <c r="B5" s="183" t="s">
        <v>58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4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</row>
    <row r="6" spans="1:147" ht="11.25" customHeight="1" x14ac:dyDescent="0.2"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</row>
    <row r="7" spans="1:147" ht="11.25" customHeight="1" x14ac:dyDescent="0.2">
      <c r="O7" s="93" t="s">
        <v>88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</row>
    <row r="8" spans="1:147" ht="11.25" customHeight="1" x14ac:dyDescent="0.2"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</row>
    <row r="9" spans="1:147" ht="4.5" customHeight="1" x14ac:dyDescent="0.2"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</row>
    <row r="10" spans="1:147" x14ac:dyDescent="0.2"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</row>
    <row r="11" spans="1:147" ht="9" customHeight="1" x14ac:dyDescent="0.2">
      <c r="BD11" s="20"/>
      <c r="BE11" s="21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4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</row>
    <row r="12" spans="1:147" ht="6" customHeight="1" x14ac:dyDescent="0.2"/>
    <row r="13" spans="1:147" ht="0.95" customHeight="1" x14ac:dyDescent="0.2"/>
    <row r="14" spans="1:147" ht="0.95" customHeight="1" x14ac:dyDescent="0.2"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</row>
    <row r="15" spans="1:147" ht="0.95" customHeight="1" x14ac:dyDescent="0.2"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</row>
    <row r="16" spans="1:147" ht="0.95" customHeight="1" x14ac:dyDescent="0.2"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</row>
    <row r="17" spans="2:147" ht="0.95" customHeight="1" x14ac:dyDescent="0.2"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</row>
    <row r="18" spans="2:147" ht="0.95" customHeight="1" x14ac:dyDescent="0.2"/>
    <row r="19" spans="2:147" ht="0.95" customHeight="1" x14ac:dyDescent="0.2"/>
    <row r="20" spans="2:147" ht="0.95" customHeight="1" thickBot="1" x14ac:dyDescent="0.25"/>
    <row r="21" spans="2:147" ht="16.5" thickBot="1" x14ac:dyDescent="0.3">
      <c r="M21" s="270" t="s">
        <v>0</v>
      </c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2"/>
    </row>
    <row r="22" spans="2:147" ht="15" x14ac:dyDescent="0.2">
      <c r="M22" s="467"/>
      <c r="N22" s="468"/>
      <c r="O22" s="469" t="s">
        <v>105</v>
      </c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70"/>
      <c r="AT22" s="26"/>
    </row>
    <row r="23" spans="2:147" ht="15" x14ac:dyDescent="0.2">
      <c r="M23" s="187"/>
      <c r="N23" s="188"/>
      <c r="O23" s="189" t="s">
        <v>108</v>
      </c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/>
      <c r="AT23" s="26"/>
    </row>
    <row r="24" spans="2:147" ht="15.75" thickBot="1" x14ac:dyDescent="0.25">
      <c r="M24" s="198"/>
      <c r="N24" s="199"/>
      <c r="O24" s="200" t="s">
        <v>101</v>
      </c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1"/>
      <c r="AT24" s="26"/>
    </row>
    <row r="26" spans="2:147" x14ac:dyDescent="0.2">
      <c r="B26" s="27" t="s">
        <v>59</v>
      </c>
    </row>
    <row r="27" spans="2:147" ht="6" customHeight="1" thickBot="1" x14ac:dyDescent="0.25"/>
    <row r="28" spans="2:147" s="34" customFormat="1" ht="16.5" customHeight="1" thickBot="1" x14ac:dyDescent="0.25">
      <c r="B28" s="191" t="s">
        <v>6</v>
      </c>
      <c r="C28" s="192"/>
      <c r="D28" s="193" t="s">
        <v>7</v>
      </c>
      <c r="E28" s="194"/>
      <c r="F28" s="194"/>
      <c r="G28" s="194"/>
      <c r="H28" s="194"/>
      <c r="I28" s="195"/>
      <c r="J28" s="193" t="s">
        <v>8</v>
      </c>
      <c r="K28" s="194"/>
      <c r="L28" s="194"/>
      <c r="M28" s="194"/>
      <c r="N28" s="195"/>
      <c r="O28" s="193" t="s">
        <v>9</v>
      </c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5"/>
      <c r="AW28" s="193" t="s">
        <v>10</v>
      </c>
      <c r="AX28" s="194"/>
      <c r="AY28" s="194"/>
      <c r="AZ28" s="194"/>
      <c r="BA28" s="195"/>
      <c r="BB28" s="449"/>
      <c r="BC28" s="450"/>
      <c r="BD28" s="65"/>
      <c r="BE28" s="139"/>
      <c r="BF28" s="30" t="s">
        <v>11</v>
      </c>
      <c r="BG28" s="31"/>
      <c r="BH28" s="31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32"/>
      <c r="BW28" s="32"/>
      <c r="BX28" s="32"/>
      <c r="BY28" s="32"/>
      <c r="BZ28" s="32"/>
      <c r="CA28" s="32"/>
      <c r="CB28" s="32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</row>
    <row r="29" spans="2:147" s="65" customFormat="1" ht="18" customHeight="1" thickBot="1" x14ac:dyDescent="0.3">
      <c r="B29" s="209">
        <v>1</v>
      </c>
      <c r="C29" s="210"/>
      <c r="D29" s="211">
        <v>1</v>
      </c>
      <c r="E29" s="212"/>
      <c r="F29" s="212"/>
      <c r="G29" s="212"/>
      <c r="H29" s="212"/>
      <c r="I29" s="213"/>
      <c r="J29" s="225">
        <v>0.54027777777777775</v>
      </c>
      <c r="K29" s="225"/>
      <c r="L29" s="225"/>
      <c r="M29" s="225"/>
      <c r="N29" s="226"/>
      <c r="O29" s="220" t="str">
        <f>O22</f>
        <v>SV Wehen Wiesbaden</v>
      </c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36" t="s">
        <v>12</v>
      </c>
      <c r="AF29" s="217" t="str">
        <f>O23</f>
        <v>Admira Wacker Wien</v>
      </c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8"/>
      <c r="AW29" s="219">
        <v>1</v>
      </c>
      <c r="AX29" s="202"/>
      <c r="AY29" s="36" t="s">
        <v>13</v>
      </c>
      <c r="AZ29" s="202">
        <v>0</v>
      </c>
      <c r="BA29" s="203"/>
      <c r="BB29" s="219"/>
      <c r="BC29" s="227"/>
      <c r="BE29" s="139"/>
      <c r="BF29" s="37">
        <f>IF(ISBLANK(AW29),"0",IF(AW29&gt;AZ29,3,IF(AW29=AZ29,1,0)))</f>
        <v>3</v>
      </c>
      <c r="BG29" s="37" t="s">
        <v>13</v>
      </c>
      <c r="BH29" s="37">
        <f>IF(ISBLANK(AZ29),"0",IF(AZ29&gt;AW29,3,IF(AZ29=AW29,1,0)))</f>
        <v>0</v>
      </c>
      <c r="BI29" s="29"/>
      <c r="BJ29" s="29"/>
      <c r="BK29" s="29"/>
      <c r="BL29" s="29"/>
      <c r="BM29" s="66" t="str">
        <f>$O$24</f>
        <v>1.FC Kaiserslautern</v>
      </c>
      <c r="BN29" s="39">
        <f>COUNT($BH$31,$BF$33)</f>
        <v>2</v>
      </c>
      <c r="BO29" s="39">
        <f>SUM($BH$31+$BF$33)</f>
        <v>6</v>
      </c>
      <c r="BP29" s="39">
        <f>SUM($AZ$31+$AW$33)</f>
        <v>5</v>
      </c>
      <c r="BQ29" s="40" t="s">
        <v>13</v>
      </c>
      <c r="BR29" s="39">
        <f>SUM($AW$31+$AZ$33)</f>
        <v>2</v>
      </c>
      <c r="BS29" s="39">
        <f>SUM(BP29-BR29)</f>
        <v>3</v>
      </c>
      <c r="BT29" s="29"/>
      <c r="BU29" s="29" t="str">
        <f>IF(BV29&gt;0,"Mannschaften gleich!",BM29)</f>
        <v>1.FC Kaiserslautern</v>
      </c>
      <c r="BV29" s="32">
        <f>IF(AND(BO29=BO30,BS29=BS30,BP29=BP30),1,0)</f>
        <v>0</v>
      </c>
      <c r="BW29" s="32"/>
      <c r="BX29" s="32"/>
      <c r="BY29" s="32"/>
      <c r="BZ29" s="32"/>
      <c r="CA29" s="32"/>
      <c r="CB29" s="32"/>
    </row>
    <row r="30" spans="2:147" s="65" customFormat="1" ht="18" customHeight="1" thickBot="1" x14ac:dyDescent="0.3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8"/>
      <c r="BE30" s="139"/>
      <c r="BF30" s="37"/>
      <c r="BG30" s="37"/>
      <c r="BH30" s="37"/>
      <c r="BI30" s="29"/>
      <c r="BJ30" s="29"/>
      <c r="BK30" s="29"/>
      <c r="BL30" s="29"/>
      <c r="BM30" s="64" t="str">
        <f>$O$22</f>
        <v>SV Wehen Wiesbaden</v>
      </c>
      <c r="BN30" s="39">
        <f>COUNT($BF$29,$BH$33)</f>
        <v>2</v>
      </c>
      <c r="BO30" s="39">
        <f>SUM($BF$29+$BH$33)</f>
        <v>3</v>
      </c>
      <c r="BP30" s="39">
        <f>SUM($AW$29+$AZ$33)</f>
        <v>2</v>
      </c>
      <c r="BQ30" s="40" t="s">
        <v>13</v>
      </c>
      <c r="BR30" s="39">
        <f>SUM($AZ$29+$AW$33)</f>
        <v>2</v>
      </c>
      <c r="BS30" s="39">
        <f>SUM(BP30-BR30)</f>
        <v>0</v>
      </c>
      <c r="BT30" s="29"/>
      <c r="BU30" s="29" t="str">
        <f>IF((BV30+BW30)&gt;0,"Mannschaften gleich!",BM30)</f>
        <v>SV Wehen Wiesbaden</v>
      </c>
      <c r="BV30" s="32">
        <f>IF(AND(BO30=BO31,BS30=BS31,BP30=BP31),1,0)</f>
        <v>0</v>
      </c>
      <c r="BW30" s="32">
        <f>IF(AND(BO29=BO30,BS29=BS30,BP29=BP30),1,0)</f>
        <v>0</v>
      </c>
      <c r="BX30" s="32"/>
      <c r="BY30" s="32"/>
      <c r="BZ30" s="32"/>
      <c r="CA30" s="32"/>
      <c r="CB30" s="32"/>
    </row>
    <row r="31" spans="2:147" s="34" customFormat="1" ht="18" customHeight="1" thickBot="1" x14ac:dyDescent="0.3">
      <c r="B31" s="209">
        <v>2</v>
      </c>
      <c r="C31" s="210"/>
      <c r="D31" s="211">
        <v>2</v>
      </c>
      <c r="E31" s="212"/>
      <c r="F31" s="212"/>
      <c r="G31" s="212"/>
      <c r="H31" s="212"/>
      <c r="I31" s="213"/>
      <c r="J31" s="225">
        <v>0.57986111111111105</v>
      </c>
      <c r="K31" s="225"/>
      <c r="L31" s="225"/>
      <c r="M31" s="225"/>
      <c r="N31" s="226"/>
      <c r="O31" s="220" t="str">
        <f>O23</f>
        <v>Admira Wacker Wien</v>
      </c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36" t="s">
        <v>12</v>
      </c>
      <c r="AF31" s="217" t="str">
        <f>O24</f>
        <v>1.FC Kaiserslautern</v>
      </c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8"/>
      <c r="AW31" s="219">
        <v>1</v>
      </c>
      <c r="AX31" s="202"/>
      <c r="AY31" s="36" t="s">
        <v>13</v>
      </c>
      <c r="AZ31" s="202">
        <v>3</v>
      </c>
      <c r="BA31" s="203"/>
      <c r="BB31" s="219"/>
      <c r="BC31" s="227"/>
      <c r="BD31" s="65"/>
      <c r="BE31" s="139"/>
      <c r="BF31" s="37">
        <f>IF(ISBLANK(AW31),"0",IF(AW31&gt;AZ31,3,IF(AW31=AZ31,1,0)))</f>
        <v>0</v>
      </c>
      <c r="BG31" s="37" t="s">
        <v>13</v>
      </c>
      <c r="BH31" s="37">
        <f>IF(ISBLANK(AZ31),"0",IF(AZ31&gt;AW31,3,IF(AZ31=AW31,1,0)))</f>
        <v>3</v>
      </c>
      <c r="BI31" s="29"/>
      <c r="BJ31" s="29"/>
      <c r="BK31" s="29"/>
      <c r="BL31" s="29"/>
      <c r="BM31" s="64" t="str">
        <f>$O$23</f>
        <v>Admira Wacker Wien</v>
      </c>
      <c r="BN31" s="39">
        <f>COUNT($BH$29,$BF$31)</f>
        <v>2</v>
      </c>
      <c r="BO31" s="39">
        <f>SUM($BH$29+$BF$31)</f>
        <v>0</v>
      </c>
      <c r="BP31" s="39">
        <f>SUM($AZ$29+$AW$31)</f>
        <v>1</v>
      </c>
      <c r="BQ31" s="40" t="s">
        <v>13</v>
      </c>
      <c r="BR31" s="39">
        <f>SUM($AW$29+$AZ$31)</f>
        <v>4</v>
      </c>
      <c r="BS31" s="39">
        <f>SUM(BP31-BR31)</f>
        <v>-3</v>
      </c>
      <c r="BT31" s="29"/>
      <c r="BU31" s="29" t="str">
        <f>IF((BV31+BW31)&gt;0,"Mannschaften gleich!",BM31)</f>
        <v>Admira Wacker Wien</v>
      </c>
      <c r="BV31" s="32"/>
      <c r="BW31" s="32">
        <f>IF(AND(BO30=BO31,BS30=BS31,BP30=BP31),1,0)</f>
        <v>0</v>
      </c>
      <c r="BX31" s="32"/>
      <c r="BY31" s="32"/>
      <c r="BZ31" s="32"/>
      <c r="CA31" s="32"/>
      <c r="CB31" s="32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</row>
    <row r="32" spans="2:147" s="34" customFormat="1" ht="18" customHeight="1" thickBot="1" x14ac:dyDescent="0.3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8"/>
      <c r="BD32" s="65"/>
      <c r="BE32" s="139"/>
      <c r="BF32" s="37"/>
      <c r="BG32" s="37"/>
      <c r="BH32" s="37"/>
      <c r="BI32" s="29"/>
      <c r="BJ32" s="29"/>
      <c r="BK32" s="29"/>
      <c r="BL32" s="29"/>
      <c r="BM32" s="64"/>
      <c r="BN32" s="39"/>
      <c r="BO32" s="39"/>
      <c r="BP32" s="39"/>
      <c r="BQ32" s="40"/>
      <c r="BR32" s="39"/>
      <c r="BS32" s="39"/>
      <c r="BT32" s="29"/>
      <c r="BU32" s="29"/>
      <c r="BV32" s="32"/>
      <c r="BW32" s="32"/>
      <c r="BX32" s="32"/>
      <c r="BY32" s="32"/>
      <c r="BZ32" s="32"/>
      <c r="CA32" s="32"/>
      <c r="CB32" s="32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</row>
    <row r="33" spans="2:147" s="34" customFormat="1" ht="18" customHeight="1" thickBot="1" x14ac:dyDescent="0.3">
      <c r="B33" s="209">
        <v>3</v>
      </c>
      <c r="C33" s="210"/>
      <c r="D33" s="211">
        <v>2</v>
      </c>
      <c r="E33" s="212"/>
      <c r="F33" s="212"/>
      <c r="G33" s="212"/>
      <c r="H33" s="212"/>
      <c r="I33" s="213"/>
      <c r="J33" s="225">
        <v>0.60763888888888895</v>
      </c>
      <c r="K33" s="225"/>
      <c r="L33" s="225"/>
      <c r="M33" s="225"/>
      <c r="N33" s="226"/>
      <c r="O33" s="220" t="str">
        <f>O24</f>
        <v>1.FC Kaiserslautern</v>
      </c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36" t="s">
        <v>12</v>
      </c>
      <c r="AF33" s="217" t="str">
        <f>O22</f>
        <v>SV Wehen Wiesbaden</v>
      </c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8"/>
      <c r="AW33" s="219">
        <v>2</v>
      </c>
      <c r="AX33" s="202"/>
      <c r="AY33" s="36" t="s">
        <v>13</v>
      </c>
      <c r="AZ33" s="202">
        <v>1</v>
      </c>
      <c r="BA33" s="203"/>
      <c r="BB33" s="219"/>
      <c r="BC33" s="227"/>
      <c r="BD33" s="65"/>
      <c r="BE33" s="139"/>
      <c r="BF33" s="37">
        <f>IF(ISBLANK(AW33),"0",IF(AW33&gt;AZ33,3,IF(AW33=AZ33,1,0)))</f>
        <v>3</v>
      </c>
      <c r="BG33" s="37" t="s">
        <v>13</v>
      </c>
      <c r="BH33" s="37">
        <f>IF(ISBLANK(AZ33),"0",IF(AZ33&gt;AW33,3,IF(AZ33=AW33,1,0)))</f>
        <v>0</v>
      </c>
      <c r="BI33" s="29"/>
      <c r="BJ33" s="29"/>
      <c r="BK33" s="29"/>
      <c r="BL33" s="29"/>
      <c r="BM33" s="64"/>
      <c r="BN33" s="39"/>
      <c r="BO33" s="39"/>
      <c r="BP33" s="39"/>
      <c r="BQ33" s="40"/>
      <c r="BR33" s="39"/>
      <c r="BS33" s="39"/>
      <c r="BT33" s="29"/>
      <c r="BU33" s="29"/>
      <c r="BV33" s="32"/>
      <c r="BW33" s="32"/>
      <c r="BX33" s="32"/>
      <c r="BY33" s="32"/>
      <c r="BZ33" s="32"/>
      <c r="CA33" s="32"/>
      <c r="CB33" s="32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</row>
    <row r="35" spans="2:147" x14ac:dyDescent="0.2">
      <c r="B35" s="27" t="s">
        <v>21</v>
      </c>
    </row>
    <row r="36" spans="2:147" ht="6" customHeight="1" x14ac:dyDescent="0.2"/>
    <row r="37" spans="2:147" s="49" customFormat="1" ht="13.5" customHeight="1" thickBot="1" x14ac:dyDescent="0.25">
      <c r="AA37" s="50"/>
      <c r="AB37" s="50"/>
      <c r="AC37" s="50"/>
      <c r="AD37" s="50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E37" s="140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2"/>
      <c r="BW37" s="52"/>
      <c r="BX37" s="52"/>
      <c r="BY37" s="52"/>
      <c r="BZ37" s="52"/>
      <c r="CA37" s="52"/>
      <c r="CB37" s="52"/>
    </row>
    <row r="38" spans="2:147" s="54" customFormat="1" ht="16.5" thickBot="1" x14ac:dyDescent="0.25">
      <c r="F38" s="232" t="s">
        <v>15</v>
      </c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4"/>
      <c r="AH38" s="235" t="s">
        <v>16</v>
      </c>
      <c r="AI38" s="233"/>
      <c r="AJ38" s="233"/>
      <c r="AK38" s="235" t="s">
        <v>17</v>
      </c>
      <c r="AL38" s="233"/>
      <c r="AM38" s="233"/>
      <c r="AN38" s="235" t="s">
        <v>18</v>
      </c>
      <c r="AO38" s="233"/>
      <c r="AP38" s="233"/>
      <c r="AQ38" s="233"/>
      <c r="AR38" s="233"/>
      <c r="AS38" s="233"/>
      <c r="AT38" s="234"/>
      <c r="AU38" s="233" t="s">
        <v>19</v>
      </c>
      <c r="AV38" s="233"/>
      <c r="AW38" s="236"/>
      <c r="BE38" s="141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6"/>
      <c r="BW38" s="56"/>
      <c r="BX38" s="56"/>
      <c r="BY38" s="56"/>
      <c r="BZ38" s="56"/>
      <c r="CA38" s="56"/>
      <c r="CB38" s="56"/>
    </row>
    <row r="39" spans="2:147" s="54" customFormat="1" ht="20.100000000000001" customHeight="1" x14ac:dyDescent="0.2">
      <c r="F39" s="237" t="s">
        <v>55</v>
      </c>
      <c r="G39" s="238"/>
      <c r="H39" s="239" t="str">
        <f>(IF(ISBLANK($AZ$29),"",BU29))</f>
        <v>1.FC Kaiserslautern</v>
      </c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40"/>
      <c r="AH39" s="241">
        <f>(IF(ISBLANK($AZ$29),"",BN29))</f>
        <v>2</v>
      </c>
      <c r="AI39" s="238"/>
      <c r="AJ39" s="242"/>
      <c r="AK39" s="238">
        <f>(IF(ISBLANK($AZ$29),"",BO29))</f>
        <v>6</v>
      </c>
      <c r="AL39" s="238"/>
      <c r="AM39" s="238"/>
      <c r="AN39" s="241">
        <f>(IF(ISBLANK($AZ$29),"",BP29))</f>
        <v>5</v>
      </c>
      <c r="AO39" s="238"/>
      <c r="AP39" s="238"/>
      <c r="AQ39" s="58" t="s">
        <v>13</v>
      </c>
      <c r="AR39" s="238">
        <f>(IF(ISBLANK($AZ$29),"",BR29))</f>
        <v>2</v>
      </c>
      <c r="AS39" s="238"/>
      <c r="AT39" s="238"/>
      <c r="AU39" s="243">
        <f>(IF(ISBLANK($AZ$29),"",BS29))</f>
        <v>3</v>
      </c>
      <c r="AV39" s="244"/>
      <c r="AW39" s="245"/>
      <c r="BE39" s="141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6"/>
      <c r="BW39" s="56"/>
      <c r="BX39" s="56"/>
      <c r="BY39" s="56"/>
      <c r="BZ39" s="56"/>
      <c r="CA39" s="56"/>
      <c r="CB39" s="56"/>
    </row>
    <row r="40" spans="2:147" s="54" customFormat="1" ht="20.100000000000001" customHeight="1" x14ac:dyDescent="0.2">
      <c r="F40" s="261" t="s">
        <v>56</v>
      </c>
      <c r="G40" s="262"/>
      <c r="H40" s="263" t="str">
        <f>(IF(ISBLANK($AZ$29),"",BU30))</f>
        <v>SV Wehen Wiesbaden</v>
      </c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4"/>
      <c r="AH40" s="265">
        <f>(IF(ISBLANK($AZ$29),"",BN30))</f>
        <v>2</v>
      </c>
      <c r="AI40" s="262"/>
      <c r="AJ40" s="266"/>
      <c r="AK40" s="262">
        <f>(IF(ISBLANK($AZ$29),"",BO30))</f>
        <v>3</v>
      </c>
      <c r="AL40" s="262"/>
      <c r="AM40" s="262"/>
      <c r="AN40" s="265">
        <f>(IF(ISBLANK($AZ$29),"",BP30))</f>
        <v>2</v>
      </c>
      <c r="AO40" s="262"/>
      <c r="AP40" s="262"/>
      <c r="AQ40" s="59" t="s">
        <v>13</v>
      </c>
      <c r="AR40" s="262">
        <f>(IF(ISBLANK($AZ$29),"",BR30))</f>
        <v>2</v>
      </c>
      <c r="AS40" s="262"/>
      <c r="AT40" s="262"/>
      <c r="AU40" s="267">
        <f>(IF(ISBLANK($AZ$29),"",BS30))</f>
        <v>0</v>
      </c>
      <c r="AV40" s="268"/>
      <c r="AW40" s="269"/>
      <c r="BE40" s="141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6"/>
      <c r="BW40" s="56"/>
      <c r="BX40" s="56"/>
      <c r="BY40" s="56"/>
      <c r="BZ40" s="56"/>
      <c r="CA40" s="56"/>
      <c r="CB40" s="56"/>
    </row>
    <row r="41" spans="2:147" s="54" customFormat="1" ht="20.100000000000001" customHeight="1" x14ac:dyDescent="0.2">
      <c r="F41" s="296" t="s">
        <v>57</v>
      </c>
      <c r="G41" s="247"/>
      <c r="H41" s="297" t="str">
        <f>(IF(ISBLANK($AZ$29),"",BU31))</f>
        <v>Admira Wacker Wien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8"/>
      <c r="AH41" s="246">
        <f>(IF(ISBLANK($AZ$29),"",BN31))</f>
        <v>2</v>
      </c>
      <c r="AI41" s="247"/>
      <c r="AJ41" s="248"/>
      <c r="AK41" s="247">
        <f>(IF(ISBLANK($AZ$29),"",BO31))</f>
        <v>0</v>
      </c>
      <c r="AL41" s="247"/>
      <c r="AM41" s="247"/>
      <c r="AN41" s="246">
        <f>(IF(ISBLANK($AZ$29),"",BP31))</f>
        <v>1</v>
      </c>
      <c r="AO41" s="247"/>
      <c r="AP41" s="247"/>
      <c r="AQ41" s="60" t="s">
        <v>13</v>
      </c>
      <c r="AR41" s="247">
        <f>(IF(ISBLANK($AZ$29),"",BR31))</f>
        <v>4</v>
      </c>
      <c r="AS41" s="247"/>
      <c r="AT41" s="247"/>
      <c r="AU41" s="249">
        <f>(IF(ISBLANK($AZ$29),"",BS31))</f>
        <v>-3</v>
      </c>
      <c r="AV41" s="250"/>
      <c r="AW41" s="251"/>
      <c r="BE41" s="141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6"/>
      <c r="BW41" s="56"/>
      <c r="BX41" s="56"/>
      <c r="BY41" s="56"/>
      <c r="BZ41" s="56"/>
      <c r="CA41" s="56"/>
      <c r="CB41" s="56"/>
    </row>
  </sheetData>
  <mergeCells count="68">
    <mergeCell ref="B2:BC4"/>
    <mergeCell ref="B5:BC5"/>
    <mergeCell ref="M14:AS17"/>
    <mergeCell ref="M21:AS21"/>
    <mergeCell ref="M22:N22"/>
    <mergeCell ref="O22:AS22"/>
    <mergeCell ref="M23:N23"/>
    <mergeCell ref="O23:AS23"/>
    <mergeCell ref="M24:N24"/>
    <mergeCell ref="O24:AS24"/>
    <mergeCell ref="B28:C28"/>
    <mergeCell ref="D28:I28"/>
    <mergeCell ref="J28:N28"/>
    <mergeCell ref="O28:AV28"/>
    <mergeCell ref="AW28:BA28"/>
    <mergeCell ref="BB28:BC28"/>
    <mergeCell ref="B29:C29"/>
    <mergeCell ref="D29:I29"/>
    <mergeCell ref="J29:N29"/>
    <mergeCell ref="O29:AD29"/>
    <mergeCell ref="AF29:AV29"/>
    <mergeCell ref="AW29:AX29"/>
    <mergeCell ref="AZ29:BA29"/>
    <mergeCell ref="BB29:BC29"/>
    <mergeCell ref="B30:BC30"/>
    <mergeCell ref="B31:C31"/>
    <mergeCell ref="D31:I31"/>
    <mergeCell ref="J31:N31"/>
    <mergeCell ref="O31:AD31"/>
    <mergeCell ref="AF31:AV31"/>
    <mergeCell ref="AW31:AX31"/>
    <mergeCell ref="AZ31:BA31"/>
    <mergeCell ref="BB31:BC31"/>
    <mergeCell ref="B32:BC32"/>
    <mergeCell ref="B33:C33"/>
    <mergeCell ref="D33:I33"/>
    <mergeCell ref="J33:N33"/>
    <mergeCell ref="O33:AD33"/>
    <mergeCell ref="AF33:AV33"/>
    <mergeCell ref="AW33:AX33"/>
    <mergeCell ref="AZ33:BA33"/>
    <mergeCell ref="BB33:BC33"/>
    <mergeCell ref="F38:AG38"/>
    <mergeCell ref="AH38:AJ38"/>
    <mergeCell ref="AK38:AM38"/>
    <mergeCell ref="AN38:AT38"/>
    <mergeCell ref="AU38:AW38"/>
    <mergeCell ref="AR39:AT39"/>
    <mergeCell ref="AU39:AW39"/>
    <mergeCell ref="F40:G40"/>
    <mergeCell ref="H40:AG40"/>
    <mergeCell ref="AH40:AJ40"/>
    <mergeCell ref="AK40:AM40"/>
    <mergeCell ref="AN40:AP40"/>
    <mergeCell ref="AR40:AT40"/>
    <mergeCell ref="AU40:AW40"/>
    <mergeCell ref="F39:G39"/>
    <mergeCell ref="H39:AG39"/>
    <mergeCell ref="AH39:AJ39"/>
    <mergeCell ref="AK39:AM39"/>
    <mergeCell ref="AN39:AP39"/>
    <mergeCell ref="AU41:AW41"/>
    <mergeCell ref="F41:G41"/>
    <mergeCell ref="H41:AG41"/>
    <mergeCell ref="AH41:AJ41"/>
    <mergeCell ref="AK41:AM41"/>
    <mergeCell ref="AN41:AP41"/>
    <mergeCell ref="AR41:AT41"/>
  </mergeCells>
  <conditionalFormatting sqref="F39:AW39">
    <cfRule type="expression" dxfId="6" priority="1" stopIfTrue="1">
      <formula>ISBLANK($AZ$33)</formula>
    </cfRule>
    <cfRule type="expression" dxfId="5" priority="2" stopIfTrue="1">
      <formula>($AK$39=$AK$40)*AND($AU$39=$AU$40)*AND($AN$39=$AN$40)</formula>
    </cfRule>
  </conditionalFormatting>
  <conditionalFormatting sqref="F40:AW40">
    <cfRule type="expression" dxfId="4" priority="3" stopIfTrue="1">
      <formula>ISBLANK($AZ$33)</formula>
    </cfRule>
    <cfRule type="expression" dxfId="3" priority="4" stopIfTrue="1">
      <formula>($AK$39=$AK$40)*AND($AU$39=$AU$40)*AND($AN$39=$AN$40)</formula>
    </cfRule>
    <cfRule type="expression" dxfId="2" priority="5" stopIfTrue="1">
      <formula>($AK$41=$AK$40)*AND($AU$41=$AU$40)*AND($AN$41=$AN$40)</formula>
    </cfRule>
  </conditionalFormatting>
  <conditionalFormatting sqref="F41:AW41">
    <cfRule type="expression" dxfId="1" priority="6" stopIfTrue="1">
      <formula>ISBLANK($AZ$33)</formula>
    </cfRule>
    <cfRule type="expression" dxfId="0" priority="7" stopIfTrue="1">
      <formula>($AK$41=$AK$40)*AND($AU$41=$AU$40)*AND($AN$41=$AN$40)</formula>
    </cfRule>
  </conditionalFormatting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&amp;L&amp;A&amp;Cwww.kadmo.de&amp;R&amp;F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EQ10"/>
  <sheetViews>
    <sheetView showGridLines="0" topLeftCell="B1" zoomScale="150" zoomScaleNormal="50" workbookViewId="0">
      <selection activeCell="AW10" sqref="AW10"/>
    </sheetView>
  </sheetViews>
  <sheetFormatPr baseColWidth="10" defaultColWidth="1.7109375" defaultRowHeight="12.75" x14ac:dyDescent="0.2"/>
  <cols>
    <col min="1" max="55" width="1.7109375" style="151" customWidth="1"/>
    <col min="56" max="56" width="1.7109375" style="156" customWidth="1"/>
    <col min="57" max="57" width="1.7109375" style="167" customWidth="1"/>
    <col min="58" max="58" width="2.85546875" style="167" hidden="1" customWidth="1"/>
    <col min="59" max="59" width="2.140625" style="167" hidden="1" customWidth="1"/>
    <col min="60" max="60" width="2.85546875" style="167" hidden="1" customWidth="1"/>
    <col min="61" max="72" width="1.7109375" style="167" hidden="1" customWidth="1"/>
    <col min="73" max="73" width="2.28515625" style="153" bestFit="1" customWidth="1"/>
    <col min="74" max="74" width="1.7109375" style="153" customWidth="1"/>
    <col min="75" max="75" width="2.28515625" style="153" bestFit="1" customWidth="1"/>
    <col min="76" max="78" width="1.7109375" style="153" customWidth="1"/>
    <col min="79" max="79" width="12.42578125" style="169" customWidth="1"/>
    <col min="80" max="80" width="8" style="153" bestFit="1" customWidth="1"/>
    <col min="81" max="81" width="4.140625" style="175" bestFit="1" customWidth="1"/>
    <col min="82" max="82" width="1.7109375" style="175" bestFit="1" customWidth="1"/>
    <col min="83" max="83" width="4.140625" style="175" bestFit="1" customWidth="1"/>
    <col min="84" max="85" width="6.28515625" style="175" customWidth="1"/>
    <col min="86" max="86" width="12.42578125" style="153" customWidth="1"/>
    <col min="87" max="87" width="8" style="153" bestFit="1" customWidth="1"/>
    <col min="88" max="88" width="4.140625" style="175" bestFit="1" customWidth="1"/>
    <col min="89" max="89" width="1.7109375" style="175" bestFit="1" customWidth="1"/>
    <col min="90" max="90" width="4.140625" style="175" bestFit="1" customWidth="1"/>
    <col min="91" max="91" width="6.28515625" style="175" customWidth="1"/>
    <col min="92" max="96" width="1.7109375" style="175" customWidth="1"/>
    <col min="97" max="147" width="1.7109375" style="152" customWidth="1"/>
    <col min="148" max="256" width="1.7109375" style="156"/>
    <col min="257" max="313" width="1.7109375" style="156" customWidth="1"/>
    <col min="314" max="328" width="0" style="156" hidden="1" customWidth="1"/>
    <col min="329" max="329" width="2.28515625" style="156" bestFit="1" customWidth="1"/>
    <col min="330" max="330" width="1.7109375" style="156" customWidth="1"/>
    <col min="331" max="331" width="2.28515625" style="156" bestFit="1" customWidth="1"/>
    <col min="332" max="334" width="1.7109375" style="156" customWidth="1"/>
    <col min="335" max="335" width="12.42578125" style="156" customWidth="1"/>
    <col min="336" max="336" width="8" style="156" bestFit="1" customWidth="1"/>
    <col min="337" max="337" width="4.140625" style="156" bestFit="1" customWidth="1"/>
    <col min="338" max="338" width="1.7109375" style="156" bestFit="1" customWidth="1"/>
    <col min="339" max="339" width="4.140625" style="156" bestFit="1" customWidth="1"/>
    <col min="340" max="341" width="6.28515625" style="156" customWidth="1"/>
    <col min="342" max="342" width="12.42578125" style="156" customWidth="1"/>
    <col min="343" max="343" width="8" style="156" bestFit="1" customWidth="1"/>
    <col min="344" max="344" width="4.140625" style="156" bestFit="1" customWidth="1"/>
    <col min="345" max="345" width="1.7109375" style="156" bestFit="1" customWidth="1"/>
    <col min="346" max="346" width="4.140625" style="156" bestFit="1" customWidth="1"/>
    <col min="347" max="347" width="6.28515625" style="156" customWidth="1"/>
    <col min="348" max="403" width="1.7109375" style="156" customWidth="1"/>
    <col min="404" max="512" width="1.7109375" style="156"/>
    <col min="513" max="569" width="1.7109375" style="156" customWidth="1"/>
    <col min="570" max="584" width="0" style="156" hidden="1" customWidth="1"/>
    <col min="585" max="585" width="2.28515625" style="156" bestFit="1" customWidth="1"/>
    <col min="586" max="586" width="1.7109375" style="156" customWidth="1"/>
    <col min="587" max="587" width="2.28515625" style="156" bestFit="1" customWidth="1"/>
    <col min="588" max="590" width="1.7109375" style="156" customWidth="1"/>
    <col min="591" max="591" width="12.42578125" style="156" customWidth="1"/>
    <col min="592" max="592" width="8" style="156" bestFit="1" customWidth="1"/>
    <col min="593" max="593" width="4.140625" style="156" bestFit="1" customWidth="1"/>
    <col min="594" max="594" width="1.7109375" style="156" bestFit="1" customWidth="1"/>
    <col min="595" max="595" width="4.140625" style="156" bestFit="1" customWidth="1"/>
    <col min="596" max="597" width="6.28515625" style="156" customWidth="1"/>
    <col min="598" max="598" width="12.42578125" style="156" customWidth="1"/>
    <col min="599" max="599" width="8" style="156" bestFit="1" customWidth="1"/>
    <col min="600" max="600" width="4.140625" style="156" bestFit="1" customWidth="1"/>
    <col min="601" max="601" width="1.7109375" style="156" bestFit="1" customWidth="1"/>
    <col min="602" max="602" width="4.140625" style="156" bestFit="1" customWidth="1"/>
    <col min="603" max="603" width="6.28515625" style="156" customWidth="1"/>
    <col min="604" max="659" width="1.7109375" style="156" customWidth="1"/>
    <col min="660" max="768" width="1.7109375" style="156"/>
    <col min="769" max="825" width="1.7109375" style="156" customWidth="1"/>
    <col min="826" max="840" width="0" style="156" hidden="1" customWidth="1"/>
    <col min="841" max="841" width="2.28515625" style="156" bestFit="1" customWidth="1"/>
    <col min="842" max="842" width="1.7109375" style="156" customWidth="1"/>
    <col min="843" max="843" width="2.28515625" style="156" bestFit="1" customWidth="1"/>
    <col min="844" max="846" width="1.7109375" style="156" customWidth="1"/>
    <col min="847" max="847" width="12.42578125" style="156" customWidth="1"/>
    <col min="848" max="848" width="8" style="156" bestFit="1" customWidth="1"/>
    <col min="849" max="849" width="4.140625" style="156" bestFit="1" customWidth="1"/>
    <col min="850" max="850" width="1.7109375" style="156" bestFit="1" customWidth="1"/>
    <col min="851" max="851" width="4.140625" style="156" bestFit="1" customWidth="1"/>
    <col min="852" max="853" width="6.28515625" style="156" customWidth="1"/>
    <col min="854" max="854" width="12.42578125" style="156" customWidth="1"/>
    <col min="855" max="855" width="8" style="156" bestFit="1" customWidth="1"/>
    <col min="856" max="856" width="4.140625" style="156" bestFit="1" customWidth="1"/>
    <col min="857" max="857" width="1.7109375" style="156" bestFit="1" customWidth="1"/>
    <col min="858" max="858" width="4.140625" style="156" bestFit="1" customWidth="1"/>
    <col min="859" max="859" width="6.28515625" style="156" customWidth="1"/>
    <col min="860" max="915" width="1.7109375" style="156" customWidth="1"/>
    <col min="916" max="1024" width="1.7109375" style="156"/>
    <col min="1025" max="1081" width="1.7109375" style="156" customWidth="1"/>
    <col min="1082" max="1096" width="0" style="156" hidden="1" customWidth="1"/>
    <col min="1097" max="1097" width="2.28515625" style="156" bestFit="1" customWidth="1"/>
    <col min="1098" max="1098" width="1.7109375" style="156" customWidth="1"/>
    <col min="1099" max="1099" width="2.28515625" style="156" bestFit="1" customWidth="1"/>
    <col min="1100" max="1102" width="1.7109375" style="156" customWidth="1"/>
    <col min="1103" max="1103" width="12.42578125" style="156" customWidth="1"/>
    <col min="1104" max="1104" width="8" style="156" bestFit="1" customWidth="1"/>
    <col min="1105" max="1105" width="4.140625" style="156" bestFit="1" customWidth="1"/>
    <col min="1106" max="1106" width="1.7109375" style="156" bestFit="1" customWidth="1"/>
    <col min="1107" max="1107" width="4.140625" style="156" bestFit="1" customWidth="1"/>
    <col min="1108" max="1109" width="6.28515625" style="156" customWidth="1"/>
    <col min="1110" max="1110" width="12.42578125" style="156" customWidth="1"/>
    <col min="1111" max="1111" width="8" style="156" bestFit="1" customWidth="1"/>
    <col min="1112" max="1112" width="4.140625" style="156" bestFit="1" customWidth="1"/>
    <col min="1113" max="1113" width="1.7109375" style="156" bestFit="1" customWidth="1"/>
    <col min="1114" max="1114" width="4.140625" style="156" bestFit="1" customWidth="1"/>
    <col min="1115" max="1115" width="6.28515625" style="156" customWidth="1"/>
    <col min="1116" max="1171" width="1.7109375" style="156" customWidth="1"/>
    <col min="1172" max="1280" width="1.7109375" style="156"/>
    <col min="1281" max="1337" width="1.7109375" style="156" customWidth="1"/>
    <col min="1338" max="1352" width="0" style="156" hidden="1" customWidth="1"/>
    <col min="1353" max="1353" width="2.28515625" style="156" bestFit="1" customWidth="1"/>
    <col min="1354" max="1354" width="1.7109375" style="156" customWidth="1"/>
    <col min="1355" max="1355" width="2.28515625" style="156" bestFit="1" customWidth="1"/>
    <col min="1356" max="1358" width="1.7109375" style="156" customWidth="1"/>
    <col min="1359" max="1359" width="12.42578125" style="156" customWidth="1"/>
    <col min="1360" max="1360" width="8" style="156" bestFit="1" customWidth="1"/>
    <col min="1361" max="1361" width="4.140625" style="156" bestFit="1" customWidth="1"/>
    <col min="1362" max="1362" width="1.7109375" style="156" bestFit="1" customWidth="1"/>
    <col min="1363" max="1363" width="4.140625" style="156" bestFit="1" customWidth="1"/>
    <col min="1364" max="1365" width="6.28515625" style="156" customWidth="1"/>
    <col min="1366" max="1366" width="12.42578125" style="156" customWidth="1"/>
    <col min="1367" max="1367" width="8" style="156" bestFit="1" customWidth="1"/>
    <col min="1368" max="1368" width="4.140625" style="156" bestFit="1" customWidth="1"/>
    <col min="1369" max="1369" width="1.7109375" style="156" bestFit="1" customWidth="1"/>
    <col min="1370" max="1370" width="4.140625" style="156" bestFit="1" customWidth="1"/>
    <col min="1371" max="1371" width="6.28515625" style="156" customWidth="1"/>
    <col min="1372" max="1427" width="1.7109375" style="156" customWidth="1"/>
    <col min="1428" max="1536" width="1.7109375" style="156"/>
    <col min="1537" max="1593" width="1.7109375" style="156" customWidth="1"/>
    <col min="1594" max="1608" width="0" style="156" hidden="1" customWidth="1"/>
    <col min="1609" max="1609" width="2.28515625" style="156" bestFit="1" customWidth="1"/>
    <col min="1610" max="1610" width="1.7109375" style="156" customWidth="1"/>
    <col min="1611" max="1611" width="2.28515625" style="156" bestFit="1" customWidth="1"/>
    <col min="1612" max="1614" width="1.7109375" style="156" customWidth="1"/>
    <col min="1615" max="1615" width="12.42578125" style="156" customWidth="1"/>
    <col min="1616" max="1616" width="8" style="156" bestFit="1" customWidth="1"/>
    <col min="1617" max="1617" width="4.140625" style="156" bestFit="1" customWidth="1"/>
    <col min="1618" max="1618" width="1.7109375" style="156" bestFit="1" customWidth="1"/>
    <col min="1619" max="1619" width="4.140625" style="156" bestFit="1" customWidth="1"/>
    <col min="1620" max="1621" width="6.28515625" style="156" customWidth="1"/>
    <col min="1622" max="1622" width="12.42578125" style="156" customWidth="1"/>
    <col min="1623" max="1623" width="8" style="156" bestFit="1" customWidth="1"/>
    <col min="1624" max="1624" width="4.140625" style="156" bestFit="1" customWidth="1"/>
    <col min="1625" max="1625" width="1.7109375" style="156" bestFit="1" customWidth="1"/>
    <col min="1626" max="1626" width="4.140625" style="156" bestFit="1" customWidth="1"/>
    <col min="1627" max="1627" width="6.28515625" style="156" customWidth="1"/>
    <col min="1628" max="1683" width="1.7109375" style="156" customWidth="1"/>
    <col min="1684" max="1792" width="1.7109375" style="156"/>
    <col min="1793" max="1849" width="1.7109375" style="156" customWidth="1"/>
    <col min="1850" max="1864" width="0" style="156" hidden="1" customWidth="1"/>
    <col min="1865" max="1865" width="2.28515625" style="156" bestFit="1" customWidth="1"/>
    <col min="1866" max="1866" width="1.7109375" style="156" customWidth="1"/>
    <col min="1867" max="1867" width="2.28515625" style="156" bestFit="1" customWidth="1"/>
    <col min="1868" max="1870" width="1.7109375" style="156" customWidth="1"/>
    <col min="1871" max="1871" width="12.42578125" style="156" customWidth="1"/>
    <col min="1872" max="1872" width="8" style="156" bestFit="1" customWidth="1"/>
    <col min="1873" max="1873" width="4.140625" style="156" bestFit="1" customWidth="1"/>
    <col min="1874" max="1874" width="1.7109375" style="156" bestFit="1" customWidth="1"/>
    <col min="1875" max="1875" width="4.140625" style="156" bestFit="1" customWidth="1"/>
    <col min="1876" max="1877" width="6.28515625" style="156" customWidth="1"/>
    <col min="1878" max="1878" width="12.42578125" style="156" customWidth="1"/>
    <col min="1879" max="1879" width="8" style="156" bestFit="1" customWidth="1"/>
    <col min="1880" max="1880" width="4.140625" style="156" bestFit="1" customWidth="1"/>
    <col min="1881" max="1881" width="1.7109375" style="156" bestFit="1" customWidth="1"/>
    <col min="1882" max="1882" width="4.140625" style="156" bestFit="1" customWidth="1"/>
    <col min="1883" max="1883" width="6.28515625" style="156" customWidth="1"/>
    <col min="1884" max="1939" width="1.7109375" style="156" customWidth="1"/>
    <col min="1940" max="2048" width="1.7109375" style="156"/>
    <col min="2049" max="2105" width="1.7109375" style="156" customWidth="1"/>
    <col min="2106" max="2120" width="0" style="156" hidden="1" customWidth="1"/>
    <col min="2121" max="2121" width="2.28515625" style="156" bestFit="1" customWidth="1"/>
    <col min="2122" max="2122" width="1.7109375" style="156" customWidth="1"/>
    <col min="2123" max="2123" width="2.28515625" style="156" bestFit="1" customWidth="1"/>
    <col min="2124" max="2126" width="1.7109375" style="156" customWidth="1"/>
    <col min="2127" max="2127" width="12.42578125" style="156" customWidth="1"/>
    <col min="2128" max="2128" width="8" style="156" bestFit="1" customWidth="1"/>
    <col min="2129" max="2129" width="4.140625" style="156" bestFit="1" customWidth="1"/>
    <col min="2130" max="2130" width="1.7109375" style="156" bestFit="1" customWidth="1"/>
    <col min="2131" max="2131" width="4.140625" style="156" bestFit="1" customWidth="1"/>
    <col min="2132" max="2133" width="6.28515625" style="156" customWidth="1"/>
    <col min="2134" max="2134" width="12.42578125" style="156" customWidth="1"/>
    <col min="2135" max="2135" width="8" style="156" bestFit="1" customWidth="1"/>
    <col min="2136" max="2136" width="4.140625" style="156" bestFit="1" customWidth="1"/>
    <col min="2137" max="2137" width="1.7109375" style="156" bestFit="1" customWidth="1"/>
    <col min="2138" max="2138" width="4.140625" style="156" bestFit="1" customWidth="1"/>
    <col min="2139" max="2139" width="6.28515625" style="156" customWidth="1"/>
    <col min="2140" max="2195" width="1.7109375" style="156" customWidth="1"/>
    <col min="2196" max="2304" width="1.7109375" style="156"/>
    <col min="2305" max="2361" width="1.7109375" style="156" customWidth="1"/>
    <col min="2362" max="2376" width="0" style="156" hidden="1" customWidth="1"/>
    <col min="2377" max="2377" width="2.28515625" style="156" bestFit="1" customWidth="1"/>
    <col min="2378" max="2378" width="1.7109375" style="156" customWidth="1"/>
    <col min="2379" max="2379" width="2.28515625" style="156" bestFit="1" customWidth="1"/>
    <col min="2380" max="2382" width="1.7109375" style="156" customWidth="1"/>
    <col min="2383" max="2383" width="12.42578125" style="156" customWidth="1"/>
    <col min="2384" max="2384" width="8" style="156" bestFit="1" customWidth="1"/>
    <col min="2385" max="2385" width="4.140625" style="156" bestFit="1" customWidth="1"/>
    <col min="2386" max="2386" width="1.7109375" style="156" bestFit="1" customWidth="1"/>
    <col min="2387" max="2387" width="4.140625" style="156" bestFit="1" customWidth="1"/>
    <col min="2388" max="2389" width="6.28515625" style="156" customWidth="1"/>
    <col min="2390" max="2390" width="12.42578125" style="156" customWidth="1"/>
    <col min="2391" max="2391" width="8" style="156" bestFit="1" customWidth="1"/>
    <col min="2392" max="2392" width="4.140625" style="156" bestFit="1" customWidth="1"/>
    <col min="2393" max="2393" width="1.7109375" style="156" bestFit="1" customWidth="1"/>
    <col min="2394" max="2394" width="4.140625" style="156" bestFit="1" customWidth="1"/>
    <col min="2395" max="2395" width="6.28515625" style="156" customWidth="1"/>
    <col min="2396" max="2451" width="1.7109375" style="156" customWidth="1"/>
    <col min="2452" max="2560" width="1.7109375" style="156"/>
    <col min="2561" max="2617" width="1.7109375" style="156" customWidth="1"/>
    <col min="2618" max="2632" width="0" style="156" hidden="1" customWidth="1"/>
    <col min="2633" max="2633" width="2.28515625" style="156" bestFit="1" customWidth="1"/>
    <col min="2634" max="2634" width="1.7109375" style="156" customWidth="1"/>
    <col min="2635" max="2635" width="2.28515625" style="156" bestFit="1" customWidth="1"/>
    <col min="2636" max="2638" width="1.7109375" style="156" customWidth="1"/>
    <col min="2639" max="2639" width="12.42578125" style="156" customWidth="1"/>
    <col min="2640" max="2640" width="8" style="156" bestFit="1" customWidth="1"/>
    <col min="2641" max="2641" width="4.140625" style="156" bestFit="1" customWidth="1"/>
    <col min="2642" max="2642" width="1.7109375" style="156" bestFit="1" customWidth="1"/>
    <col min="2643" max="2643" width="4.140625" style="156" bestFit="1" customWidth="1"/>
    <col min="2644" max="2645" width="6.28515625" style="156" customWidth="1"/>
    <col min="2646" max="2646" width="12.42578125" style="156" customWidth="1"/>
    <col min="2647" max="2647" width="8" style="156" bestFit="1" customWidth="1"/>
    <col min="2648" max="2648" width="4.140625" style="156" bestFit="1" customWidth="1"/>
    <col min="2649" max="2649" width="1.7109375" style="156" bestFit="1" customWidth="1"/>
    <col min="2650" max="2650" width="4.140625" style="156" bestFit="1" customWidth="1"/>
    <col min="2651" max="2651" width="6.28515625" style="156" customWidth="1"/>
    <col min="2652" max="2707" width="1.7109375" style="156" customWidth="1"/>
    <col min="2708" max="2816" width="1.7109375" style="156"/>
    <col min="2817" max="2873" width="1.7109375" style="156" customWidth="1"/>
    <col min="2874" max="2888" width="0" style="156" hidden="1" customWidth="1"/>
    <col min="2889" max="2889" width="2.28515625" style="156" bestFit="1" customWidth="1"/>
    <col min="2890" max="2890" width="1.7109375" style="156" customWidth="1"/>
    <col min="2891" max="2891" width="2.28515625" style="156" bestFit="1" customWidth="1"/>
    <col min="2892" max="2894" width="1.7109375" style="156" customWidth="1"/>
    <col min="2895" max="2895" width="12.42578125" style="156" customWidth="1"/>
    <col min="2896" max="2896" width="8" style="156" bestFit="1" customWidth="1"/>
    <col min="2897" max="2897" width="4.140625" style="156" bestFit="1" customWidth="1"/>
    <col min="2898" max="2898" width="1.7109375" style="156" bestFit="1" customWidth="1"/>
    <col min="2899" max="2899" width="4.140625" style="156" bestFit="1" customWidth="1"/>
    <col min="2900" max="2901" width="6.28515625" style="156" customWidth="1"/>
    <col min="2902" max="2902" width="12.42578125" style="156" customWidth="1"/>
    <col min="2903" max="2903" width="8" style="156" bestFit="1" customWidth="1"/>
    <col min="2904" max="2904" width="4.140625" style="156" bestFit="1" customWidth="1"/>
    <col min="2905" max="2905" width="1.7109375" style="156" bestFit="1" customWidth="1"/>
    <col min="2906" max="2906" width="4.140625" style="156" bestFit="1" customWidth="1"/>
    <col min="2907" max="2907" width="6.28515625" style="156" customWidth="1"/>
    <col min="2908" max="2963" width="1.7109375" style="156" customWidth="1"/>
    <col min="2964" max="3072" width="1.7109375" style="156"/>
    <col min="3073" max="3129" width="1.7109375" style="156" customWidth="1"/>
    <col min="3130" max="3144" width="0" style="156" hidden="1" customWidth="1"/>
    <col min="3145" max="3145" width="2.28515625" style="156" bestFit="1" customWidth="1"/>
    <col min="3146" max="3146" width="1.7109375" style="156" customWidth="1"/>
    <col min="3147" max="3147" width="2.28515625" style="156" bestFit="1" customWidth="1"/>
    <col min="3148" max="3150" width="1.7109375" style="156" customWidth="1"/>
    <col min="3151" max="3151" width="12.42578125" style="156" customWidth="1"/>
    <col min="3152" max="3152" width="8" style="156" bestFit="1" customWidth="1"/>
    <col min="3153" max="3153" width="4.140625" style="156" bestFit="1" customWidth="1"/>
    <col min="3154" max="3154" width="1.7109375" style="156" bestFit="1" customWidth="1"/>
    <col min="3155" max="3155" width="4.140625" style="156" bestFit="1" customWidth="1"/>
    <col min="3156" max="3157" width="6.28515625" style="156" customWidth="1"/>
    <col min="3158" max="3158" width="12.42578125" style="156" customWidth="1"/>
    <col min="3159" max="3159" width="8" style="156" bestFit="1" customWidth="1"/>
    <col min="3160" max="3160" width="4.140625" style="156" bestFit="1" customWidth="1"/>
    <col min="3161" max="3161" width="1.7109375" style="156" bestFit="1" customWidth="1"/>
    <col min="3162" max="3162" width="4.140625" style="156" bestFit="1" customWidth="1"/>
    <col min="3163" max="3163" width="6.28515625" style="156" customWidth="1"/>
    <col min="3164" max="3219" width="1.7109375" style="156" customWidth="1"/>
    <col min="3220" max="3328" width="1.7109375" style="156"/>
    <col min="3329" max="3385" width="1.7109375" style="156" customWidth="1"/>
    <col min="3386" max="3400" width="0" style="156" hidden="1" customWidth="1"/>
    <col min="3401" max="3401" width="2.28515625" style="156" bestFit="1" customWidth="1"/>
    <col min="3402" max="3402" width="1.7109375" style="156" customWidth="1"/>
    <col min="3403" max="3403" width="2.28515625" style="156" bestFit="1" customWidth="1"/>
    <col min="3404" max="3406" width="1.7109375" style="156" customWidth="1"/>
    <col min="3407" max="3407" width="12.42578125" style="156" customWidth="1"/>
    <col min="3408" max="3408" width="8" style="156" bestFit="1" customWidth="1"/>
    <col min="3409" max="3409" width="4.140625" style="156" bestFit="1" customWidth="1"/>
    <col min="3410" max="3410" width="1.7109375" style="156" bestFit="1" customWidth="1"/>
    <col min="3411" max="3411" width="4.140625" style="156" bestFit="1" customWidth="1"/>
    <col min="3412" max="3413" width="6.28515625" style="156" customWidth="1"/>
    <col min="3414" max="3414" width="12.42578125" style="156" customWidth="1"/>
    <col min="3415" max="3415" width="8" style="156" bestFit="1" customWidth="1"/>
    <col min="3416" max="3416" width="4.140625" style="156" bestFit="1" customWidth="1"/>
    <col min="3417" max="3417" width="1.7109375" style="156" bestFit="1" customWidth="1"/>
    <col min="3418" max="3418" width="4.140625" style="156" bestFit="1" customWidth="1"/>
    <col min="3419" max="3419" width="6.28515625" style="156" customWidth="1"/>
    <col min="3420" max="3475" width="1.7109375" style="156" customWidth="1"/>
    <col min="3476" max="3584" width="1.7109375" style="156"/>
    <col min="3585" max="3641" width="1.7109375" style="156" customWidth="1"/>
    <col min="3642" max="3656" width="0" style="156" hidden="1" customWidth="1"/>
    <col min="3657" max="3657" width="2.28515625" style="156" bestFit="1" customWidth="1"/>
    <col min="3658" max="3658" width="1.7109375" style="156" customWidth="1"/>
    <col min="3659" max="3659" width="2.28515625" style="156" bestFit="1" customWidth="1"/>
    <col min="3660" max="3662" width="1.7109375" style="156" customWidth="1"/>
    <col min="3663" max="3663" width="12.42578125" style="156" customWidth="1"/>
    <col min="3664" max="3664" width="8" style="156" bestFit="1" customWidth="1"/>
    <col min="3665" max="3665" width="4.140625" style="156" bestFit="1" customWidth="1"/>
    <col min="3666" max="3666" width="1.7109375" style="156" bestFit="1" customWidth="1"/>
    <col min="3667" max="3667" width="4.140625" style="156" bestFit="1" customWidth="1"/>
    <col min="3668" max="3669" width="6.28515625" style="156" customWidth="1"/>
    <col min="3670" max="3670" width="12.42578125" style="156" customWidth="1"/>
    <col min="3671" max="3671" width="8" style="156" bestFit="1" customWidth="1"/>
    <col min="3672" max="3672" width="4.140625" style="156" bestFit="1" customWidth="1"/>
    <col min="3673" max="3673" width="1.7109375" style="156" bestFit="1" customWidth="1"/>
    <col min="3674" max="3674" width="4.140625" style="156" bestFit="1" customWidth="1"/>
    <col min="3675" max="3675" width="6.28515625" style="156" customWidth="1"/>
    <col min="3676" max="3731" width="1.7109375" style="156" customWidth="1"/>
    <col min="3732" max="3840" width="1.7109375" style="156"/>
    <col min="3841" max="3897" width="1.7109375" style="156" customWidth="1"/>
    <col min="3898" max="3912" width="0" style="156" hidden="1" customWidth="1"/>
    <col min="3913" max="3913" width="2.28515625" style="156" bestFit="1" customWidth="1"/>
    <col min="3914" max="3914" width="1.7109375" style="156" customWidth="1"/>
    <col min="3915" max="3915" width="2.28515625" style="156" bestFit="1" customWidth="1"/>
    <col min="3916" max="3918" width="1.7109375" style="156" customWidth="1"/>
    <col min="3919" max="3919" width="12.42578125" style="156" customWidth="1"/>
    <col min="3920" max="3920" width="8" style="156" bestFit="1" customWidth="1"/>
    <col min="3921" max="3921" width="4.140625" style="156" bestFit="1" customWidth="1"/>
    <col min="3922" max="3922" width="1.7109375" style="156" bestFit="1" customWidth="1"/>
    <col min="3923" max="3923" width="4.140625" style="156" bestFit="1" customWidth="1"/>
    <col min="3924" max="3925" width="6.28515625" style="156" customWidth="1"/>
    <col min="3926" max="3926" width="12.42578125" style="156" customWidth="1"/>
    <col min="3927" max="3927" width="8" style="156" bestFit="1" customWidth="1"/>
    <col min="3928" max="3928" width="4.140625" style="156" bestFit="1" customWidth="1"/>
    <col min="3929" max="3929" width="1.7109375" style="156" bestFit="1" customWidth="1"/>
    <col min="3930" max="3930" width="4.140625" style="156" bestFit="1" customWidth="1"/>
    <col min="3931" max="3931" width="6.28515625" style="156" customWidth="1"/>
    <col min="3932" max="3987" width="1.7109375" style="156" customWidth="1"/>
    <col min="3988" max="4096" width="1.7109375" style="156"/>
    <col min="4097" max="4153" width="1.7109375" style="156" customWidth="1"/>
    <col min="4154" max="4168" width="0" style="156" hidden="1" customWidth="1"/>
    <col min="4169" max="4169" width="2.28515625" style="156" bestFit="1" customWidth="1"/>
    <col min="4170" max="4170" width="1.7109375" style="156" customWidth="1"/>
    <col min="4171" max="4171" width="2.28515625" style="156" bestFit="1" customWidth="1"/>
    <col min="4172" max="4174" width="1.7109375" style="156" customWidth="1"/>
    <col min="4175" max="4175" width="12.42578125" style="156" customWidth="1"/>
    <col min="4176" max="4176" width="8" style="156" bestFit="1" customWidth="1"/>
    <col min="4177" max="4177" width="4.140625" style="156" bestFit="1" customWidth="1"/>
    <col min="4178" max="4178" width="1.7109375" style="156" bestFit="1" customWidth="1"/>
    <col min="4179" max="4179" width="4.140625" style="156" bestFit="1" customWidth="1"/>
    <col min="4180" max="4181" width="6.28515625" style="156" customWidth="1"/>
    <col min="4182" max="4182" width="12.42578125" style="156" customWidth="1"/>
    <col min="4183" max="4183" width="8" style="156" bestFit="1" customWidth="1"/>
    <col min="4184" max="4184" width="4.140625" style="156" bestFit="1" customWidth="1"/>
    <col min="4185" max="4185" width="1.7109375" style="156" bestFit="1" customWidth="1"/>
    <col min="4186" max="4186" width="4.140625" style="156" bestFit="1" customWidth="1"/>
    <col min="4187" max="4187" width="6.28515625" style="156" customWidth="1"/>
    <col min="4188" max="4243" width="1.7109375" style="156" customWidth="1"/>
    <col min="4244" max="4352" width="1.7109375" style="156"/>
    <col min="4353" max="4409" width="1.7109375" style="156" customWidth="1"/>
    <col min="4410" max="4424" width="0" style="156" hidden="1" customWidth="1"/>
    <col min="4425" max="4425" width="2.28515625" style="156" bestFit="1" customWidth="1"/>
    <col min="4426" max="4426" width="1.7109375" style="156" customWidth="1"/>
    <col min="4427" max="4427" width="2.28515625" style="156" bestFit="1" customWidth="1"/>
    <col min="4428" max="4430" width="1.7109375" style="156" customWidth="1"/>
    <col min="4431" max="4431" width="12.42578125" style="156" customWidth="1"/>
    <col min="4432" max="4432" width="8" style="156" bestFit="1" customWidth="1"/>
    <col min="4433" max="4433" width="4.140625" style="156" bestFit="1" customWidth="1"/>
    <col min="4434" max="4434" width="1.7109375" style="156" bestFit="1" customWidth="1"/>
    <col min="4435" max="4435" width="4.140625" style="156" bestFit="1" customWidth="1"/>
    <col min="4436" max="4437" width="6.28515625" style="156" customWidth="1"/>
    <col min="4438" max="4438" width="12.42578125" style="156" customWidth="1"/>
    <col min="4439" max="4439" width="8" style="156" bestFit="1" customWidth="1"/>
    <col min="4440" max="4440" width="4.140625" style="156" bestFit="1" customWidth="1"/>
    <col min="4441" max="4441" width="1.7109375" style="156" bestFit="1" customWidth="1"/>
    <col min="4442" max="4442" width="4.140625" style="156" bestFit="1" customWidth="1"/>
    <col min="4443" max="4443" width="6.28515625" style="156" customWidth="1"/>
    <col min="4444" max="4499" width="1.7109375" style="156" customWidth="1"/>
    <col min="4500" max="4608" width="1.7109375" style="156"/>
    <col min="4609" max="4665" width="1.7109375" style="156" customWidth="1"/>
    <col min="4666" max="4680" width="0" style="156" hidden="1" customWidth="1"/>
    <col min="4681" max="4681" width="2.28515625" style="156" bestFit="1" customWidth="1"/>
    <col min="4682" max="4682" width="1.7109375" style="156" customWidth="1"/>
    <col min="4683" max="4683" width="2.28515625" style="156" bestFit="1" customWidth="1"/>
    <col min="4684" max="4686" width="1.7109375" style="156" customWidth="1"/>
    <col min="4687" max="4687" width="12.42578125" style="156" customWidth="1"/>
    <col min="4688" max="4688" width="8" style="156" bestFit="1" customWidth="1"/>
    <col min="4689" max="4689" width="4.140625" style="156" bestFit="1" customWidth="1"/>
    <col min="4690" max="4690" width="1.7109375" style="156" bestFit="1" customWidth="1"/>
    <col min="4691" max="4691" width="4.140625" style="156" bestFit="1" customWidth="1"/>
    <col min="4692" max="4693" width="6.28515625" style="156" customWidth="1"/>
    <col min="4694" max="4694" width="12.42578125" style="156" customWidth="1"/>
    <col min="4695" max="4695" width="8" style="156" bestFit="1" customWidth="1"/>
    <col min="4696" max="4696" width="4.140625" style="156" bestFit="1" customWidth="1"/>
    <col min="4697" max="4697" width="1.7109375" style="156" bestFit="1" customWidth="1"/>
    <col min="4698" max="4698" width="4.140625" style="156" bestFit="1" customWidth="1"/>
    <col min="4699" max="4699" width="6.28515625" style="156" customWidth="1"/>
    <col min="4700" max="4755" width="1.7109375" style="156" customWidth="1"/>
    <col min="4756" max="4864" width="1.7109375" style="156"/>
    <col min="4865" max="4921" width="1.7109375" style="156" customWidth="1"/>
    <col min="4922" max="4936" width="0" style="156" hidden="1" customWidth="1"/>
    <col min="4937" max="4937" width="2.28515625" style="156" bestFit="1" customWidth="1"/>
    <col min="4938" max="4938" width="1.7109375" style="156" customWidth="1"/>
    <col min="4939" max="4939" width="2.28515625" style="156" bestFit="1" customWidth="1"/>
    <col min="4940" max="4942" width="1.7109375" style="156" customWidth="1"/>
    <col min="4943" max="4943" width="12.42578125" style="156" customWidth="1"/>
    <col min="4944" max="4944" width="8" style="156" bestFit="1" customWidth="1"/>
    <col min="4945" max="4945" width="4.140625" style="156" bestFit="1" customWidth="1"/>
    <col min="4946" max="4946" width="1.7109375" style="156" bestFit="1" customWidth="1"/>
    <col min="4947" max="4947" width="4.140625" style="156" bestFit="1" customWidth="1"/>
    <col min="4948" max="4949" width="6.28515625" style="156" customWidth="1"/>
    <col min="4950" max="4950" width="12.42578125" style="156" customWidth="1"/>
    <col min="4951" max="4951" width="8" style="156" bestFit="1" customWidth="1"/>
    <col min="4952" max="4952" width="4.140625" style="156" bestFit="1" customWidth="1"/>
    <col min="4953" max="4953" width="1.7109375" style="156" bestFit="1" customWidth="1"/>
    <col min="4954" max="4954" width="4.140625" style="156" bestFit="1" customWidth="1"/>
    <col min="4955" max="4955" width="6.28515625" style="156" customWidth="1"/>
    <col min="4956" max="5011" width="1.7109375" style="156" customWidth="1"/>
    <col min="5012" max="5120" width="1.7109375" style="156"/>
    <col min="5121" max="5177" width="1.7109375" style="156" customWidth="1"/>
    <col min="5178" max="5192" width="0" style="156" hidden="1" customWidth="1"/>
    <col min="5193" max="5193" width="2.28515625" style="156" bestFit="1" customWidth="1"/>
    <col min="5194" max="5194" width="1.7109375" style="156" customWidth="1"/>
    <col min="5195" max="5195" width="2.28515625" style="156" bestFit="1" customWidth="1"/>
    <col min="5196" max="5198" width="1.7109375" style="156" customWidth="1"/>
    <col min="5199" max="5199" width="12.42578125" style="156" customWidth="1"/>
    <col min="5200" max="5200" width="8" style="156" bestFit="1" customWidth="1"/>
    <col min="5201" max="5201" width="4.140625" style="156" bestFit="1" customWidth="1"/>
    <col min="5202" max="5202" width="1.7109375" style="156" bestFit="1" customWidth="1"/>
    <col min="5203" max="5203" width="4.140625" style="156" bestFit="1" customWidth="1"/>
    <col min="5204" max="5205" width="6.28515625" style="156" customWidth="1"/>
    <col min="5206" max="5206" width="12.42578125" style="156" customWidth="1"/>
    <col min="5207" max="5207" width="8" style="156" bestFit="1" customWidth="1"/>
    <col min="5208" max="5208" width="4.140625" style="156" bestFit="1" customWidth="1"/>
    <col min="5209" max="5209" width="1.7109375" style="156" bestFit="1" customWidth="1"/>
    <col min="5210" max="5210" width="4.140625" style="156" bestFit="1" customWidth="1"/>
    <col min="5211" max="5211" width="6.28515625" style="156" customWidth="1"/>
    <col min="5212" max="5267" width="1.7109375" style="156" customWidth="1"/>
    <col min="5268" max="5376" width="1.7109375" style="156"/>
    <col min="5377" max="5433" width="1.7109375" style="156" customWidth="1"/>
    <col min="5434" max="5448" width="0" style="156" hidden="1" customWidth="1"/>
    <col min="5449" max="5449" width="2.28515625" style="156" bestFit="1" customWidth="1"/>
    <col min="5450" max="5450" width="1.7109375" style="156" customWidth="1"/>
    <col min="5451" max="5451" width="2.28515625" style="156" bestFit="1" customWidth="1"/>
    <col min="5452" max="5454" width="1.7109375" style="156" customWidth="1"/>
    <col min="5455" max="5455" width="12.42578125" style="156" customWidth="1"/>
    <col min="5456" max="5456" width="8" style="156" bestFit="1" customWidth="1"/>
    <col min="5457" max="5457" width="4.140625" style="156" bestFit="1" customWidth="1"/>
    <col min="5458" max="5458" width="1.7109375" style="156" bestFit="1" customWidth="1"/>
    <col min="5459" max="5459" width="4.140625" style="156" bestFit="1" customWidth="1"/>
    <col min="5460" max="5461" width="6.28515625" style="156" customWidth="1"/>
    <col min="5462" max="5462" width="12.42578125" style="156" customWidth="1"/>
    <col min="5463" max="5463" width="8" style="156" bestFit="1" customWidth="1"/>
    <col min="5464" max="5464" width="4.140625" style="156" bestFit="1" customWidth="1"/>
    <col min="5465" max="5465" width="1.7109375" style="156" bestFit="1" customWidth="1"/>
    <col min="5466" max="5466" width="4.140625" style="156" bestFit="1" customWidth="1"/>
    <col min="5467" max="5467" width="6.28515625" style="156" customWidth="1"/>
    <col min="5468" max="5523" width="1.7109375" style="156" customWidth="1"/>
    <col min="5524" max="5632" width="1.7109375" style="156"/>
    <col min="5633" max="5689" width="1.7109375" style="156" customWidth="1"/>
    <col min="5690" max="5704" width="0" style="156" hidden="1" customWidth="1"/>
    <col min="5705" max="5705" width="2.28515625" style="156" bestFit="1" customWidth="1"/>
    <col min="5706" max="5706" width="1.7109375" style="156" customWidth="1"/>
    <col min="5707" max="5707" width="2.28515625" style="156" bestFit="1" customWidth="1"/>
    <col min="5708" max="5710" width="1.7109375" style="156" customWidth="1"/>
    <col min="5711" max="5711" width="12.42578125" style="156" customWidth="1"/>
    <col min="5712" max="5712" width="8" style="156" bestFit="1" customWidth="1"/>
    <col min="5713" max="5713" width="4.140625" style="156" bestFit="1" customWidth="1"/>
    <col min="5714" max="5714" width="1.7109375" style="156" bestFit="1" customWidth="1"/>
    <col min="5715" max="5715" width="4.140625" style="156" bestFit="1" customWidth="1"/>
    <col min="5716" max="5717" width="6.28515625" style="156" customWidth="1"/>
    <col min="5718" max="5718" width="12.42578125" style="156" customWidth="1"/>
    <col min="5719" max="5719" width="8" style="156" bestFit="1" customWidth="1"/>
    <col min="5720" max="5720" width="4.140625" style="156" bestFit="1" customWidth="1"/>
    <col min="5721" max="5721" width="1.7109375" style="156" bestFit="1" customWidth="1"/>
    <col min="5722" max="5722" width="4.140625" style="156" bestFit="1" customWidth="1"/>
    <col min="5723" max="5723" width="6.28515625" style="156" customWidth="1"/>
    <col min="5724" max="5779" width="1.7109375" style="156" customWidth="1"/>
    <col min="5780" max="5888" width="1.7109375" style="156"/>
    <col min="5889" max="5945" width="1.7109375" style="156" customWidth="1"/>
    <col min="5946" max="5960" width="0" style="156" hidden="1" customWidth="1"/>
    <col min="5961" max="5961" width="2.28515625" style="156" bestFit="1" customWidth="1"/>
    <col min="5962" max="5962" width="1.7109375" style="156" customWidth="1"/>
    <col min="5963" max="5963" width="2.28515625" style="156" bestFit="1" customWidth="1"/>
    <col min="5964" max="5966" width="1.7109375" style="156" customWidth="1"/>
    <col min="5967" max="5967" width="12.42578125" style="156" customWidth="1"/>
    <col min="5968" max="5968" width="8" style="156" bestFit="1" customWidth="1"/>
    <col min="5969" max="5969" width="4.140625" style="156" bestFit="1" customWidth="1"/>
    <col min="5970" max="5970" width="1.7109375" style="156" bestFit="1" customWidth="1"/>
    <col min="5971" max="5971" width="4.140625" style="156" bestFit="1" customWidth="1"/>
    <col min="5972" max="5973" width="6.28515625" style="156" customWidth="1"/>
    <col min="5974" max="5974" width="12.42578125" style="156" customWidth="1"/>
    <col min="5975" max="5975" width="8" style="156" bestFit="1" customWidth="1"/>
    <col min="5976" max="5976" width="4.140625" style="156" bestFit="1" customWidth="1"/>
    <col min="5977" max="5977" width="1.7109375" style="156" bestFit="1" customWidth="1"/>
    <col min="5978" max="5978" width="4.140625" style="156" bestFit="1" customWidth="1"/>
    <col min="5979" max="5979" width="6.28515625" style="156" customWidth="1"/>
    <col min="5980" max="6035" width="1.7109375" style="156" customWidth="1"/>
    <col min="6036" max="6144" width="1.7109375" style="156"/>
    <col min="6145" max="6201" width="1.7109375" style="156" customWidth="1"/>
    <col min="6202" max="6216" width="0" style="156" hidden="1" customWidth="1"/>
    <col min="6217" max="6217" width="2.28515625" style="156" bestFit="1" customWidth="1"/>
    <col min="6218" max="6218" width="1.7109375" style="156" customWidth="1"/>
    <col min="6219" max="6219" width="2.28515625" style="156" bestFit="1" customWidth="1"/>
    <col min="6220" max="6222" width="1.7109375" style="156" customWidth="1"/>
    <col min="6223" max="6223" width="12.42578125" style="156" customWidth="1"/>
    <col min="6224" max="6224" width="8" style="156" bestFit="1" customWidth="1"/>
    <col min="6225" max="6225" width="4.140625" style="156" bestFit="1" customWidth="1"/>
    <col min="6226" max="6226" width="1.7109375" style="156" bestFit="1" customWidth="1"/>
    <col min="6227" max="6227" width="4.140625" style="156" bestFit="1" customWidth="1"/>
    <col min="6228" max="6229" width="6.28515625" style="156" customWidth="1"/>
    <col min="6230" max="6230" width="12.42578125" style="156" customWidth="1"/>
    <col min="6231" max="6231" width="8" style="156" bestFit="1" customWidth="1"/>
    <col min="6232" max="6232" width="4.140625" style="156" bestFit="1" customWidth="1"/>
    <col min="6233" max="6233" width="1.7109375" style="156" bestFit="1" customWidth="1"/>
    <col min="6234" max="6234" width="4.140625" style="156" bestFit="1" customWidth="1"/>
    <col min="6235" max="6235" width="6.28515625" style="156" customWidth="1"/>
    <col min="6236" max="6291" width="1.7109375" style="156" customWidth="1"/>
    <col min="6292" max="6400" width="1.7109375" style="156"/>
    <col min="6401" max="6457" width="1.7109375" style="156" customWidth="1"/>
    <col min="6458" max="6472" width="0" style="156" hidden="1" customWidth="1"/>
    <col min="6473" max="6473" width="2.28515625" style="156" bestFit="1" customWidth="1"/>
    <col min="6474" max="6474" width="1.7109375" style="156" customWidth="1"/>
    <col min="6475" max="6475" width="2.28515625" style="156" bestFit="1" customWidth="1"/>
    <col min="6476" max="6478" width="1.7109375" style="156" customWidth="1"/>
    <col min="6479" max="6479" width="12.42578125" style="156" customWidth="1"/>
    <col min="6480" max="6480" width="8" style="156" bestFit="1" customWidth="1"/>
    <col min="6481" max="6481" width="4.140625" style="156" bestFit="1" customWidth="1"/>
    <col min="6482" max="6482" width="1.7109375" style="156" bestFit="1" customWidth="1"/>
    <col min="6483" max="6483" width="4.140625" style="156" bestFit="1" customWidth="1"/>
    <col min="6484" max="6485" width="6.28515625" style="156" customWidth="1"/>
    <col min="6486" max="6486" width="12.42578125" style="156" customWidth="1"/>
    <col min="6487" max="6487" width="8" style="156" bestFit="1" customWidth="1"/>
    <col min="6488" max="6488" width="4.140625" style="156" bestFit="1" customWidth="1"/>
    <col min="6489" max="6489" width="1.7109375" style="156" bestFit="1" customWidth="1"/>
    <col min="6490" max="6490" width="4.140625" style="156" bestFit="1" customWidth="1"/>
    <col min="6491" max="6491" width="6.28515625" style="156" customWidth="1"/>
    <col min="6492" max="6547" width="1.7109375" style="156" customWidth="1"/>
    <col min="6548" max="6656" width="1.7109375" style="156"/>
    <col min="6657" max="6713" width="1.7109375" style="156" customWidth="1"/>
    <col min="6714" max="6728" width="0" style="156" hidden="1" customWidth="1"/>
    <col min="6729" max="6729" width="2.28515625" style="156" bestFit="1" customWidth="1"/>
    <col min="6730" max="6730" width="1.7109375" style="156" customWidth="1"/>
    <col min="6731" max="6731" width="2.28515625" style="156" bestFit="1" customWidth="1"/>
    <col min="6732" max="6734" width="1.7109375" style="156" customWidth="1"/>
    <col min="6735" max="6735" width="12.42578125" style="156" customWidth="1"/>
    <col min="6736" max="6736" width="8" style="156" bestFit="1" customWidth="1"/>
    <col min="6737" max="6737" width="4.140625" style="156" bestFit="1" customWidth="1"/>
    <col min="6738" max="6738" width="1.7109375" style="156" bestFit="1" customWidth="1"/>
    <col min="6739" max="6739" width="4.140625" style="156" bestFit="1" customWidth="1"/>
    <col min="6740" max="6741" width="6.28515625" style="156" customWidth="1"/>
    <col min="6742" max="6742" width="12.42578125" style="156" customWidth="1"/>
    <col min="6743" max="6743" width="8" style="156" bestFit="1" customWidth="1"/>
    <col min="6744" max="6744" width="4.140625" style="156" bestFit="1" customWidth="1"/>
    <col min="6745" max="6745" width="1.7109375" style="156" bestFit="1" customWidth="1"/>
    <col min="6746" max="6746" width="4.140625" style="156" bestFit="1" customWidth="1"/>
    <col min="6747" max="6747" width="6.28515625" style="156" customWidth="1"/>
    <col min="6748" max="6803" width="1.7109375" style="156" customWidth="1"/>
    <col min="6804" max="6912" width="1.7109375" style="156"/>
    <col min="6913" max="6969" width="1.7109375" style="156" customWidth="1"/>
    <col min="6970" max="6984" width="0" style="156" hidden="1" customWidth="1"/>
    <col min="6985" max="6985" width="2.28515625" style="156" bestFit="1" customWidth="1"/>
    <col min="6986" max="6986" width="1.7109375" style="156" customWidth="1"/>
    <col min="6987" max="6987" width="2.28515625" style="156" bestFit="1" customWidth="1"/>
    <col min="6988" max="6990" width="1.7109375" style="156" customWidth="1"/>
    <col min="6991" max="6991" width="12.42578125" style="156" customWidth="1"/>
    <col min="6992" max="6992" width="8" style="156" bestFit="1" customWidth="1"/>
    <col min="6993" max="6993" width="4.140625" style="156" bestFit="1" customWidth="1"/>
    <col min="6994" max="6994" width="1.7109375" style="156" bestFit="1" customWidth="1"/>
    <col min="6995" max="6995" width="4.140625" style="156" bestFit="1" customWidth="1"/>
    <col min="6996" max="6997" width="6.28515625" style="156" customWidth="1"/>
    <col min="6998" max="6998" width="12.42578125" style="156" customWidth="1"/>
    <col min="6999" max="6999" width="8" style="156" bestFit="1" customWidth="1"/>
    <col min="7000" max="7000" width="4.140625" style="156" bestFit="1" customWidth="1"/>
    <col min="7001" max="7001" width="1.7109375" style="156" bestFit="1" customWidth="1"/>
    <col min="7002" max="7002" width="4.140625" style="156" bestFit="1" customWidth="1"/>
    <col min="7003" max="7003" width="6.28515625" style="156" customWidth="1"/>
    <col min="7004" max="7059" width="1.7109375" style="156" customWidth="1"/>
    <col min="7060" max="7168" width="1.7109375" style="156"/>
    <col min="7169" max="7225" width="1.7109375" style="156" customWidth="1"/>
    <col min="7226" max="7240" width="0" style="156" hidden="1" customWidth="1"/>
    <col min="7241" max="7241" width="2.28515625" style="156" bestFit="1" customWidth="1"/>
    <col min="7242" max="7242" width="1.7109375" style="156" customWidth="1"/>
    <col min="7243" max="7243" width="2.28515625" style="156" bestFit="1" customWidth="1"/>
    <col min="7244" max="7246" width="1.7109375" style="156" customWidth="1"/>
    <col min="7247" max="7247" width="12.42578125" style="156" customWidth="1"/>
    <col min="7248" max="7248" width="8" style="156" bestFit="1" customWidth="1"/>
    <col min="7249" max="7249" width="4.140625" style="156" bestFit="1" customWidth="1"/>
    <col min="7250" max="7250" width="1.7109375" style="156" bestFit="1" customWidth="1"/>
    <col min="7251" max="7251" width="4.140625" style="156" bestFit="1" customWidth="1"/>
    <col min="7252" max="7253" width="6.28515625" style="156" customWidth="1"/>
    <col min="7254" max="7254" width="12.42578125" style="156" customWidth="1"/>
    <col min="7255" max="7255" width="8" style="156" bestFit="1" customWidth="1"/>
    <col min="7256" max="7256" width="4.140625" style="156" bestFit="1" customWidth="1"/>
    <col min="7257" max="7257" width="1.7109375" style="156" bestFit="1" customWidth="1"/>
    <col min="7258" max="7258" width="4.140625" style="156" bestFit="1" customWidth="1"/>
    <col min="7259" max="7259" width="6.28515625" style="156" customWidth="1"/>
    <col min="7260" max="7315" width="1.7109375" style="156" customWidth="1"/>
    <col min="7316" max="7424" width="1.7109375" style="156"/>
    <col min="7425" max="7481" width="1.7109375" style="156" customWidth="1"/>
    <col min="7482" max="7496" width="0" style="156" hidden="1" customWidth="1"/>
    <col min="7497" max="7497" width="2.28515625" style="156" bestFit="1" customWidth="1"/>
    <col min="7498" max="7498" width="1.7109375" style="156" customWidth="1"/>
    <col min="7499" max="7499" width="2.28515625" style="156" bestFit="1" customWidth="1"/>
    <col min="7500" max="7502" width="1.7109375" style="156" customWidth="1"/>
    <col min="7503" max="7503" width="12.42578125" style="156" customWidth="1"/>
    <col min="7504" max="7504" width="8" style="156" bestFit="1" customWidth="1"/>
    <col min="7505" max="7505" width="4.140625" style="156" bestFit="1" customWidth="1"/>
    <col min="7506" max="7506" width="1.7109375" style="156" bestFit="1" customWidth="1"/>
    <col min="7507" max="7507" width="4.140625" style="156" bestFit="1" customWidth="1"/>
    <col min="7508" max="7509" width="6.28515625" style="156" customWidth="1"/>
    <col min="7510" max="7510" width="12.42578125" style="156" customWidth="1"/>
    <col min="7511" max="7511" width="8" style="156" bestFit="1" customWidth="1"/>
    <col min="7512" max="7512" width="4.140625" style="156" bestFit="1" customWidth="1"/>
    <col min="7513" max="7513" width="1.7109375" style="156" bestFit="1" customWidth="1"/>
    <col min="7514" max="7514" width="4.140625" style="156" bestFit="1" customWidth="1"/>
    <col min="7515" max="7515" width="6.28515625" style="156" customWidth="1"/>
    <col min="7516" max="7571" width="1.7109375" style="156" customWidth="1"/>
    <col min="7572" max="7680" width="1.7109375" style="156"/>
    <col min="7681" max="7737" width="1.7109375" style="156" customWidth="1"/>
    <col min="7738" max="7752" width="0" style="156" hidden="1" customWidth="1"/>
    <col min="7753" max="7753" width="2.28515625" style="156" bestFit="1" customWidth="1"/>
    <col min="7754" max="7754" width="1.7109375" style="156" customWidth="1"/>
    <col min="7755" max="7755" width="2.28515625" style="156" bestFit="1" customWidth="1"/>
    <col min="7756" max="7758" width="1.7109375" style="156" customWidth="1"/>
    <col min="7759" max="7759" width="12.42578125" style="156" customWidth="1"/>
    <col min="7760" max="7760" width="8" style="156" bestFit="1" customWidth="1"/>
    <col min="7761" max="7761" width="4.140625" style="156" bestFit="1" customWidth="1"/>
    <col min="7762" max="7762" width="1.7109375" style="156" bestFit="1" customWidth="1"/>
    <col min="7763" max="7763" width="4.140625" style="156" bestFit="1" customWidth="1"/>
    <col min="7764" max="7765" width="6.28515625" style="156" customWidth="1"/>
    <col min="7766" max="7766" width="12.42578125" style="156" customWidth="1"/>
    <col min="7767" max="7767" width="8" style="156" bestFit="1" customWidth="1"/>
    <col min="7768" max="7768" width="4.140625" style="156" bestFit="1" customWidth="1"/>
    <col min="7769" max="7769" width="1.7109375" style="156" bestFit="1" customWidth="1"/>
    <col min="7770" max="7770" width="4.140625" style="156" bestFit="1" customWidth="1"/>
    <col min="7771" max="7771" width="6.28515625" style="156" customWidth="1"/>
    <col min="7772" max="7827" width="1.7109375" style="156" customWidth="1"/>
    <col min="7828" max="7936" width="1.7109375" style="156"/>
    <col min="7937" max="7993" width="1.7109375" style="156" customWidth="1"/>
    <col min="7994" max="8008" width="0" style="156" hidden="1" customWidth="1"/>
    <col min="8009" max="8009" width="2.28515625" style="156" bestFit="1" customWidth="1"/>
    <col min="8010" max="8010" width="1.7109375" style="156" customWidth="1"/>
    <col min="8011" max="8011" width="2.28515625" style="156" bestFit="1" customWidth="1"/>
    <col min="8012" max="8014" width="1.7109375" style="156" customWidth="1"/>
    <col min="8015" max="8015" width="12.42578125" style="156" customWidth="1"/>
    <col min="8016" max="8016" width="8" style="156" bestFit="1" customWidth="1"/>
    <col min="8017" max="8017" width="4.140625" style="156" bestFit="1" customWidth="1"/>
    <col min="8018" max="8018" width="1.7109375" style="156" bestFit="1" customWidth="1"/>
    <col min="8019" max="8019" width="4.140625" style="156" bestFit="1" customWidth="1"/>
    <col min="8020" max="8021" width="6.28515625" style="156" customWidth="1"/>
    <col min="8022" max="8022" width="12.42578125" style="156" customWidth="1"/>
    <col min="8023" max="8023" width="8" style="156" bestFit="1" customWidth="1"/>
    <col min="8024" max="8024" width="4.140625" style="156" bestFit="1" customWidth="1"/>
    <col min="8025" max="8025" width="1.7109375" style="156" bestFit="1" customWidth="1"/>
    <col min="8026" max="8026" width="4.140625" style="156" bestFit="1" customWidth="1"/>
    <col min="8027" max="8027" width="6.28515625" style="156" customWidth="1"/>
    <col min="8028" max="8083" width="1.7109375" style="156" customWidth="1"/>
    <col min="8084" max="8192" width="1.7109375" style="156"/>
    <col min="8193" max="8249" width="1.7109375" style="156" customWidth="1"/>
    <col min="8250" max="8264" width="0" style="156" hidden="1" customWidth="1"/>
    <col min="8265" max="8265" width="2.28515625" style="156" bestFit="1" customWidth="1"/>
    <col min="8266" max="8266" width="1.7109375" style="156" customWidth="1"/>
    <col min="8267" max="8267" width="2.28515625" style="156" bestFit="1" customWidth="1"/>
    <col min="8268" max="8270" width="1.7109375" style="156" customWidth="1"/>
    <col min="8271" max="8271" width="12.42578125" style="156" customWidth="1"/>
    <col min="8272" max="8272" width="8" style="156" bestFit="1" customWidth="1"/>
    <col min="8273" max="8273" width="4.140625" style="156" bestFit="1" customWidth="1"/>
    <col min="8274" max="8274" width="1.7109375" style="156" bestFit="1" customWidth="1"/>
    <col min="8275" max="8275" width="4.140625" style="156" bestFit="1" customWidth="1"/>
    <col min="8276" max="8277" width="6.28515625" style="156" customWidth="1"/>
    <col min="8278" max="8278" width="12.42578125" style="156" customWidth="1"/>
    <col min="8279" max="8279" width="8" style="156" bestFit="1" customWidth="1"/>
    <col min="8280" max="8280" width="4.140625" style="156" bestFit="1" customWidth="1"/>
    <col min="8281" max="8281" width="1.7109375" style="156" bestFit="1" customWidth="1"/>
    <col min="8282" max="8282" width="4.140625" style="156" bestFit="1" customWidth="1"/>
    <col min="8283" max="8283" width="6.28515625" style="156" customWidth="1"/>
    <col min="8284" max="8339" width="1.7109375" style="156" customWidth="1"/>
    <col min="8340" max="8448" width="1.7109375" style="156"/>
    <col min="8449" max="8505" width="1.7109375" style="156" customWidth="1"/>
    <col min="8506" max="8520" width="0" style="156" hidden="1" customWidth="1"/>
    <col min="8521" max="8521" width="2.28515625" style="156" bestFit="1" customWidth="1"/>
    <col min="8522" max="8522" width="1.7109375" style="156" customWidth="1"/>
    <col min="8523" max="8523" width="2.28515625" style="156" bestFit="1" customWidth="1"/>
    <col min="8524" max="8526" width="1.7109375" style="156" customWidth="1"/>
    <col min="8527" max="8527" width="12.42578125" style="156" customWidth="1"/>
    <col min="8528" max="8528" width="8" style="156" bestFit="1" customWidth="1"/>
    <col min="8529" max="8529" width="4.140625" style="156" bestFit="1" customWidth="1"/>
    <col min="8530" max="8530" width="1.7109375" style="156" bestFit="1" customWidth="1"/>
    <col min="8531" max="8531" width="4.140625" style="156" bestFit="1" customWidth="1"/>
    <col min="8532" max="8533" width="6.28515625" style="156" customWidth="1"/>
    <col min="8534" max="8534" width="12.42578125" style="156" customWidth="1"/>
    <col min="8535" max="8535" width="8" style="156" bestFit="1" customWidth="1"/>
    <col min="8536" max="8536" width="4.140625" style="156" bestFit="1" customWidth="1"/>
    <col min="8537" max="8537" width="1.7109375" style="156" bestFit="1" customWidth="1"/>
    <col min="8538" max="8538" width="4.140625" style="156" bestFit="1" customWidth="1"/>
    <col min="8539" max="8539" width="6.28515625" style="156" customWidth="1"/>
    <col min="8540" max="8595" width="1.7109375" style="156" customWidth="1"/>
    <col min="8596" max="8704" width="1.7109375" style="156"/>
    <col min="8705" max="8761" width="1.7109375" style="156" customWidth="1"/>
    <col min="8762" max="8776" width="0" style="156" hidden="1" customWidth="1"/>
    <col min="8777" max="8777" width="2.28515625" style="156" bestFit="1" customWidth="1"/>
    <col min="8778" max="8778" width="1.7109375" style="156" customWidth="1"/>
    <col min="8779" max="8779" width="2.28515625" style="156" bestFit="1" customWidth="1"/>
    <col min="8780" max="8782" width="1.7109375" style="156" customWidth="1"/>
    <col min="8783" max="8783" width="12.42578125" style="156" customWidth="1"/>
    <col min="8784" max="8784" width="8" style="156" bestFit="1" customWidth="1"/>
    <col min="8785" max="8785" width="4.140625" style="156" bestFit="1" customWidth="1"/>
    <col min="8786" max="8786" width="1.7109375" style="156" bestFit="1" customWidth="1"/>
    <col min="8787" max="8787" width="4.140625" style="156" bestFit="1" customWidth="1"/>
    <col min="8788" max="8789" width="6.28515625" style="156" customWidth="1"/>
    <col min="8790" max="8790" width="12.42578125" style="156" customWidth="1"/>
    <col min="8791" max="8791" width="8" style="156" bestFit="1" customWidth="1"/>
    <col min="8792" max="8792" width="4.140625" style="156" bestFit="1" customWidth="1"/>
    <col min="8793" max="8793" width="1.7109375" style="156" bestFit="1" customWidth="1"/>
    <col min="8794" max="8794" width="4.140625" style="156" bestFit="1" customWidth="1"/>
    <col min="8795" max="8795" width="6.28515625" style="156" customWidth="1"/>
    <col min="8796" max="8851" width="1.7109375" style="156" customWidth="1"/>
    <col min="8852" max="8960" width="1.7109375" style="156"/>
    <col min="8961" max="9017" width="1.7109375" style="156" customWidth="1"/>
    <col min="9018" max="9032" width="0" style="156" hidden="1" customWidth="1"/>
    <col min="9033" max="9033" width="2.28515625" style="156" bestFit="1" customWidth="1"/>
    <col min="9034" max="9034" width="1.7109375" style="156" customWidth="1"/>
    <col min="9035" max="9035" width="2.28515625" style="156" bestFit="1" customWidth="1"/>
    <col min="9036" max="9038" width="1.7109375" style="156" customWidth="1"/>
    <col min="9039" max="9039" width="12.42578125" style="156" customWidth="1"/>
    <col min="9040" max="9040" width="8" style="156" bestFit="1" customWidth="1"/>
    <col min="9041" max="9041" width="4.140625" style="156" bestFit="1" customWidth="1"/>
    <col min="9042" max="9042" width="1.7109375" style="156" bestFit="1" customWidth="1"/>
    <col min="9043" max="9043" width="4.140625" style="156" bestFit="1" customWidth="1"/>
    <col min="9044" max="9045" width="6.28515625" style="156" customWidth="1"/>
    <col min="9046" max="9046" width="12.42578125" style="156" customWidth="1"/>
    <col min="9047" max="9047" width="8" style="156" bestFit="1" customWidth="1"/>
    <col min="9048" max="9048" width="4.140625" style="156" bestFit="1" customWidth="1"/>
    <col min="9049" max="9049" width="1.7109375" style="156" bestFit="1" customWidth="1"/>
    <col min="9050" max="9050" width="4.140625" style="156" bestFit="1" customWidth="1"/>
    <col min="9051" max="9051" width="6.28515625" style="156" customWidth="1"/>
    <col min="9052" max="9107" width="1.7109375" style="156" customWidth="1"/>
    <col min="9108" max="9216" width="1.7109375" style="156"/>
    <col min="9217" max="9273" width="1.7109375" style="156" customWidth="1"/>
    <col min="9274" max="9288" width="0" style="156" hidden="1" customWidth="1"/>
    <col min="9289" max="9289" width="2.28515625" style="156" bestFit="1" customWidth="1"/>
    <col min="9290" max="9290" width="1.7109375" style="156" customWidth="1"/>
    <col min="9291" max="9291" width="2.28515625" style="156" bestFit="1" customWidth="1"/>
    <col min="9292" max="9294" width="1.7109375" style="156" customWidth="1"/>
    <col min="9295" max="9295" width="12.42578125" style="156" customWidth="1"/>
    <col min="9296" max="9296" width="8" style="156" bestFit="1" customWidth="1"/>
    <col min="9297" max="9297" width="4.140625" style="156" bestFit="1" customWidth="1"/>
    <col min="9298" max="9298" width="1.7109375" style="156" bestFit="1" customWidth="1"/>
    <col min="9299" max="9299" width="4.140625" style="156" bestFit="1" customWidth="1"/>
    <col min="9300" max="9301" width="6.28515625" style="156" customWidth="1"/>
    <col min="9302" max="9302" width="12.42578125" style="156" customWidth="1"/>
    <col min="9303" max="9303" width="8" style="156" bestFit="1" customWidth="1"/>
    <col min="9304" max="9304" width="4.140625" style="156" bestFit="1" customWidth="1"/>
    <col min="9305" max="9305" width="1.7109375" style="156" bestFit="1" customWidth="1"/>
    <col min="9306" max="9306" width="4.140625" style="156" bestFit="1" customWidth="1"/>
    <col min="9307" max="9307" width="6.28515625" style="156" customWidth="1"/>
    <col min="9308" max="9363" width="1.7109375" style="156" customWidth="1"/>
    <col min="9364" max="9472" width="1.7109375" style="156"/>
    <col min="9473" max="9529" width="1.7109375" style="156" customWidth="1"/>
    <col min="9530" max="9544" width="0" style="156" hidden="1" customWidth="1"/>
    <col min="9545" max="9545" width="2.28515625" style="156" bestFit="1" customWidth="1"/>
    <col min="9546" max="9546" width="1.7109375" style="156" customWidth="1"/>
    <col min="9547" max="9547" width="2.28515625" style="156" bestFit="1" customWidth="1"/>
    <col min="9548" max="9550" width="1.7109375" style="156" customWidth="1"/>
    <col min="9551" max="9551" width="12.42578125" style="156" customWidth="1"/>
    <col min="9552" max="9552" width="8" style="156" bestFit="1" customWidth="1"/>
    <col min="9553" max="9553" width="4.140625" style="156" bestFit="1" customWidth="1"/>
    <col min="9554" max="9554" width="1.7109375" style="156" bestFit="1" customWidth="1"/>
    <col min="9555" max="9555" width="4.140625" style="156" bestFit="1" customWidth="1"/>
    <col min="9556" max="9557" width="6.28515625" style="156" customWidth="1"/>
    <col min="9558" max="9558" width="12.42578125" style="156" customWidth="1"/>
    <col min="9559" max="9559" width="8" style="156" bestFit="1" customWidth="1"/>
    <col min="9560" max="9560" width="4.140625" style="156" bestFit="1" customWidth="1"/>
    <col min="9561" max="9561" width="1.7109375" style="156" bestFit="1" customWidth="1"/>
    <col min="9562" max="9562" width="4.140625" style="156" bestFit="1" customWidth="1"/>
    <col min="9563" max="9563" width="6.28515625" style="156" customWidth="1"/>
    <col min="9564" max="9619" width="1.7109375" style="156" customWidth="1"/>
    <col min="9620" max="9728" width="1.7109375" style="156"/>
    <col min="9729" max="9785" width="1.7109375" style="156" customWidth="1"/>
    <col min="9786" max="9800" width="0" style="156" hidden="1" customWidth="1"/>
    <col min="9801" max="9801" width="2.28515625" style="156" bestFit="1" customWidth="1"/>
    <col min="9802" max="9802" width="1.7109375" style="156" customWidth="1"/>
    <col min="9803" max="9803" width="2.28515625" style="156" bestFit="1" customWidth="1"/>
    <col min="9804" max="9806" width="1.7109375" style="156" customWidth="1"/>
    <col min="9807" max="9807" width="12.42578125" style="156" customWidth="1"/>
    <col min="9808" max="9808" width="8" style="156" bestFit="1" customWidth="1"/>
    <col min="9809" max="9809" width="4.140625" style="156" bestFit="1" customWidth="1"/>
    <col min="9810" max="9810" width="1.7109375" style="156" bestFit="1" customWidth="1"/>
    <col min="9811" max="9811" width="4.140625" style="156" bestFit="1" customWidth="1"/>
    <col min="9812" max="9813" width="6.28515625" style="156" customWidth="1"/>
    <col min="9814" max="9814" width="12.42578125" style="156" customWidth="1"/>
    <col min="9815" max="9815" width="8" style="156" bestFit="1" customWidth="1"/>
    <col min="9816" max="9816" width="4.140625" style="156" bestFit="1" customWidth="1"/>
    <col min="9817" max="9817" width="1.7109375" style="156" bestFit="1" customWidth="1"/>
    <col min="9818" max="9818" width="4.140625" style="156" bestFit="1" customWidth="1"/>
    <col min="9819" max="9819" width="6.28515625" style="156" customWidth="1"/>
    <col min="9820" max="9875" width="1.7109375" style="156" customWidth="1"/>
    <col min="9876" max="9984" width="1.7109375" style="156"/>
    <col min="9985" max="10041" width="1.7109375" style="156" customWidth="1"/>
    <col min="10042" max="10056" width="0" style="156" hidden="1" customWidth="1"/>
    <col min="10057" max="10057" width="2.28515625" style="156" bestFit="1" customWidth="1"/>
    <col min="10058" max="10058" width="1.7109375" style="156" customWidth="1"/>
    <col min="10059" max="10059" width="2.28515625" style="156" bestFit="1" customWidth="1"/>
    <col min="10060" max="10062" width="1.7109375" style="156" customWidth="1"/>
    <col min="10063" max="10063" width="12.42578125" style="156" customWidth="1"/>
    <col min="10064" max="10064" width="8" style="156" bestFit="1" customWidth="1"/>
    <col min="10065" max="10065" width="4.140625" style="156" bestFit="1" customWidth="1"/>
    <col min="10066" max="10066" width="1.7109375" style="156" bestFit="1" customWidth="1"/>
    <col min="10067" max="10067" width="4.140625" style="156" bestFit="1" customWidth="1"/>
    <col min="10068" max="10069" width="6.28515625" style="156" customWidth="1"/>
    <col min="10070" max="10070" width="12.42578125" style="156" customWidth="1"/>
    <col min="10071" max="10071" width="8" style="156" bestFit="1" customWidth="1"/>
    <col min="10072" max="10072" width="4.140625" style="156" bestFit="1" customWidth="1"/>
    <col min="10073" max="10073" width="1.7109375" style="156" bestFit="1" customWidth="1"/>
    <col min="10074" max="10074" width="4.140625" style="156" bestFit="1" customWidth="1"/>
    <col min="10075" max="10075" width="6.28515625" style="156" customWidth="1"/>
    <col min="10076" max="10131" width="1.7109375" style="156" customWidth="1"/>
    <col min="10132" max="10240" width="1.7109375" style="156"/>
    <col min="10241" max="10297" width="1.7109375" style="156" customWidth="1"/>
    <col min="10298" max="10312" width="0" style="156" hidden="1" customWidth="1"/>
    <col min="10313" max="10313" width="2.28515625" style="156" bestFit="1" customWidth="1"/>
    <col min="10314" max="10314" width="1.7109375" style="156" customWidth="1"/>
    <col min="10315" max="10315" width="2.28515625" style="156" bestFit="1" customWidth="1"/>
    <col min="10316" max="10318" width="1.7109375" style="156" customWidth="1"/>
    <col min="10319" max="10319" width="12.42578125" style="156" customWidth="1"/>
    <col min="10320" max="10320" width="8" style="156" bestFit="1" customWidth="1"/>
    <col min="10321" max="10321" width="4.140625" style="156" bestFit="1" customWidth="1"/>
    <col min="10322" max="10322" width="1.7109375" style="156" bestFit="1" customWidth="1"/>
    <col min="10323" max="10323" width="4.140625" style="156" bestFit="1" customWidth="1"/>
    <col min="10324" max="10325" width="6.28515625" style="156" customWidth="1"/>
    <col min="10326" max="10326" width="12.42578125" style="156" customWidth="1"/>
    <col min="10327" max="10327" width="8" style="156" bestFit="1" customWidth="1"/>
    <col min="10328" max="10328" width="4.140625" style="156" bestFit="1" customWidth="1"/>
    <col min="10329" max="10329" width="1.7109375" style="156" bestFit="1" customWidth="1"/>
    <col min="10330" max="10330" width="4.140625" style="156" bestFit="1" customWidth="1"/>
    <col min="10331" max="10331" width="6.28515625" style="156" customWidth="1"/>
    <col min="10332" max="10387" width="1.7109375" style="156" customWidth="1"/>
    <col min="10388" max="10496" width="1.7109375" style="156"/>
    <col min="10497" max="10553" width="1.7109375" style="156" customWidth="1"/>
    <col min="10554" max="10568" width="0" style="156" hidden="1" customWidth="1"/>
    <col min="10569" max="10569" width="2.28515625" style="156" bestFit="1" customWidth="1"/>
    <col min="10570" max="10570" width="1.7109375" style="156" customWidth="1"/>
    <col min="10571" max="10571" width="2.28515625" style="156" bestFit="1" customWidth="1"/>
    <col min="10572" max="10574" width="1.7109375" style="156" customWidth="1"/>
    <col min="10575" max="10575" width="12.42578125" style="156" customWidth="1"/>
    <col min="10576" max="10576" width="8" style="156" bestFit="1" customWidth="1"/>
    <col min="10577" max="10577" width="4.140625" style="156" bestFit="1" customWidth="1"/>
    <col min="10578" max="10578" width="1.7109375" style="156" bestFit="1" customWidth="1"/>
    <col min="10579" max="10579" width="4.140625" style="156" bestFit="1" customWidth="1"/>
    <col min="10580" max="10581" width="6.28515625" style="156" customWidth="1"/>
    <col min="10582" max="10582" width="12.42578125" style="156" customWidth="1"/>
    <col min="10583" max="10583" width="8" style="156" bestFit="1" customWidth="1"/>
    <col min="10584" max="10584" width="4.140625" style="156" bestFit="1" customWidth="1"/>
    <col min="10585" max="10585" width="1.7109375" style="156" bestFit="1" customWidth="1"/>
    <col min="10586" max="10586" width="4.140625" style="156" bestFit="1" customWidth="1"/>
    <col min="10587" max="10587" width="6.28515625" style="156" customWidth="1"/>
    <col min="10588" max="10643" width="1.7109375" style="156" customWidth="1"/>
    <col min="10644" max="10752" width="1.7109375" style="156"/>
    <col min="10753" max="10809" width="1.7109375" style="156" customWidth="1"/>
    <col min="10810" max="10824" width="0" style="156" hidden="1" customWidth="1"/>
    <col min="10825" max="10825" width="2.28515625" style="156" bestFit="1" customWidth="1"/>
    <col min="10826" max="10826" width="1.7109375" style="156" customWidth="1"/>
    <col min="10827" max="10827" width="2.28515625" style="156" bestFit="1" customWidth="1"/>
    <col min="10828" max="10830" width="1.7109375" style="156" customWidth="1"/>
    <col min="10831" max="10831" width="12.42578125" style="156" customWidth="1"/>
    <col min="10832" max="10832" width="8" style="156" bestFit="1" customWidth="1"/>
    <col min="10833" max="10833" width="4.140625" style="156" bestFit="1" customWidth="1"/>
    <col min="10834" max="10834" width="1.7109375" style="156" bestFit="1" customWidth="1"/>
    <col min="10835" max="10835" width="4.140625" style="156" bestFit="1" customWidth="1"/>
    <col min="10836" max="10837" width="6.28515625" style="156" customWidth="1"/>
    <col min="10838" max="10838" width="12.42578125" style="156" customWidth="1"/>
    <col min="10839" max="10839" width="8" style="156" bestFit="1" customWidth="1"/>
    <col min="10840" max="10840" width="4.140625" style="156" bestFit="1" customWidth="1"/>
    <col min="10841" max="10841" width="1.7109375" style="156" bestFit="1" customWidth="1"/>
    <col min="10842" max="10842" width="4.140625" style="156" bestFit="1" customWidth="1"/>
    <col min="10843" max="10843" width="6.28515625" style="156" customWidth="1"/>
    <col min="10844" max="10899" width="1.7109375" style="156" customWidth="1"/>
    <col min="10900" max="11008" width="1.7109375" style="156"/>
    <col min="11009" max="11065" width="1.7109375" style="156" customWidth="1"/>
    <col min="11066" max="11080" width="0" style="156" hidden="1" customWidth="1"/>
    <col min="11081" max="11081" width="2.28515625" style="156" bestFit="1" customWidth="1"/>
    <col min="11082" max="11082" width="1.7109375" style="156" customWidth="1"/>
    <col min="11083" max="11083" width="2.28515625" style="156" bestFit="1" customWidth="1"/>
    <col min="11084" max="11086" width="1.7109375" style="156" customWidth="1"/>
    <col min="11087" max="11087" width="12.42578125" style="156" customWidth="1"/>
    <col min="11088" max="11088" width="8" style="156" bestFit="1" customWidth="1"/>
    <col min="11089" max="11089" width="4.140625" style="156" bestFit="1" customWidth="1"/>
    <col min="11090" max="11090" width="1.7109375" style="156" bestFit="1" customWidth="1"/>
    <col min="11091" max="11091" width="4.140625" style="156" bestFit="1" customWidth="1"/>
    <col min="11092" max="11093" width="6.28515625" style="156" customWidth="1"/>
    <col min="11094" max="11094" width="12.42578125" style="156" customWidth="1"/>
    <col min="11095" max="11095" width="8" style="156" bestFit="1" customWidth="1"/>
    <col min="11096" max="11096" width="4.140625" style="156" bestFit="1" customWidth="1"/>
    <col min="11097" max="11097" width="1.7109375" style="156" bestFit="1" customWidth="1"/>
    <col min="11098" max="11098" width="4.140625" style="156" bestFit="1" customWidth="1"/>
    <col min="11099" max="11099" width="6.28515625" style="156" customWidth="1"/>
    <col min="11100" max="11155" width="1.7109375" style="156" customWidth="1"/>
    <col min="11156" max="11264" width="1.7109375" style="156"/>
    <col min="11265" max="11321" width="1.7109375" style="156" customWidth="1"/>
    <col min="11322" max="11336" width="0" style="156" hidden="1" customWidth="1"/>
    <col min="11337" max="11337" width="2.28515625" style="156" bestFit="1" customWidth="1"/>
    <col min="11338" max="11338" width="1.7109375" style="156" customWidth="1"/>
    <col min="11339" max="11339" width="2.28515625" style="156" bestFit="1" customWidth="1"/>
    <col min="11340" max="11342" width="1.7109375" style="156" customWidth="1"/>
    <col min="11343" max="11343" width="12.42578125" style="156" customWidth="1"/>
    <col min="11344" max="11344" width="8" style="156" bestFit="1" customWidth="1"/>
    <col min="11345" max="11345" width="4.140625" style="156" bestFit="1" customWidth="1"/>
    <col min="11346" max="11346" width="1.7109375" style="156" bestFit="1" customWidth="1"/>
    <col min="11347" max="11347" width="4.140625" style="156" bestFit="1" customWidth="1"/>
    <col min="11348" max="11349" width="6.28515625" style="156" customWidth="1"/>
    <col min="11350" max="11350" width="12.42578125" style="156" customWidth="1"/>
    <col min="11351" max="11351" width="8" style="156" bestFit="1" customWidth="1"/>
    <col min="11352" max="11352" width="4.140625" style="156" bestFit="1" customWidth="1"/>
    <col min="11353" max="11353" width="1.7109375" style="156" bestFit="1" customWidth="1"/>
    <col min="11354" max="11354" width="4.140625" style="156" bestFit="1" customWidth="1"/>
    <col min="11355" max="11355" width="6.28515625" style="156" customWidth="1"/>
    <col min="11356" max="11411" width="1.7109375" style="156" customWidth="1"/>
    <col min="11412" max="11520" width="1.7109375" style="156"/>
    <col min="11521" max="11577" width="1.7109375" style="156" customWidth="1"/>
    <col min="11578" max="11592" width="0" style="156" hidden="1" customWidth="1"/>
    <col min="11593" max="11593" width="2.28515625" style="156" bestFit="1" customWidth="1"/>
    <col min="11594" max="11594" width="1.7109375" style="156" customWidth="1"/>
    <col min="11595" max="11595" width="2.28515625" style="156" bestFit="1" customWidth="1"/>
    <col min="11596" max="11598" width="1.7109375" style="156" customWidth="1"/>
    <col min="11599" max="11599" width="12.42578125" style="156" customWidth="1"/>
    <col min="11600" max="11600" width="8" style="156" bestFit="1" customWidth="1"/>
    <col min="11601" max="11601" width="4.140625" style="156" bestFit="1" customWidth="1"/>
    <col min="11602" max="11602" width="1.7109375" style="156" bestFit="1" customWidth="1"/>
    <col min="11603" max="11603" width="4.140625" style="156" bestFit="1" customWidth="1"/>
    <col min="11604" max="11605" width="6.28515625" style="156" customWidth="1"/>
    <col min="11606" max="11606" width="12.42578125" style="156" customWidth="1"/>
    <col min="11607" max="11607" width="8" style="156" bestFit="1" customWidth="1"/>
    <col min="11608" max="11608" width="4.140625" style="156" bestFit="1" customWidth="1"/>
    <col min="11609" max="11609" width="1.7109375" style="156" bestFit="1" customWidth="1"/>
    <col min="11610" max="11610" width="4.140625" style="156" bestFit="1" customWidth="1"/>
    <col min="11611" max="11611" width="6.28515625" style="156" customWidth="1"/>
    <col min="11612" max="11667" width="1.7109375" style="156" customWidth="1"/>
    <col min="11668" max="11776" width="1.7109375" style="156"/>
    <col min="11777" max="11833" width="1.7109375" style="156" customWidth="1"/>
    <col min="11834" max="11848" width="0" style="156" hidden="1" customWidth="1"/>
    <col min="11849" max="11849" width="2.28515625" style="156" bestFit="1" customWidth="1"/>
    <col min="11850" max="11850" width="1.7109375" style="156" customWidth="1"/>
    <col min="11851" max="11851" width="2.28515625" style="156" bestFit="1" customWidth="1"/>
    <col min="11852" max="11854" width="1.7109375" style="156" customWidth="1"/>
    <col min="11855" max="11855" width="12.42578125" style="156" customWidth="1"/>
    <col min="11856" max="11856" width="8" style="156" bestFit="1" customWidth="1"/>
    <col min="11857" max="11857" width="4.140625" style="156" bestFit="1" customWidth="1"/>
    <col min="11858" max="11858" width="1.7109375" style="156" bestFit="1" customWidth="1"/>
    <col min="11859" max="11859" width="4.140625" style="156" bestFit="1" customWidth="1"/>
    <col min="11860" max="11861" width="6.28515625" style="156" customWidth="1"/>
    <col min="11862" max="11862" width="12.42578125" style="156" customWidth="1"/>
    <col min="11863" max="11863" width="8" style="156" bestFit="1" customWidth="1"/>
    <col min="11864" max="11864" width="4.140625" style="156" bestFit="1" customWidth="1"/>
    <col min="11865" max="11865" width="1.7109375" style="156" bestFit="1" customWidth="1"/>
    <col min="11866" max="11866" width="4.140625" style="156" bestFit="1" customWidth="1"/>
    <col min="11867" max="11867" width="6.28515625" style="156" customWidth="1"/>
    <col min="11868" max="11923" width="1.7109375" style="156" customWidth="1"/>
    <col min="11924" max="12032" width="1.7109375" style="156"/>
    <col min="12033" max="12089" width="1.7109375" style="156" customWidth="1"/>
    <col min="12090" max="12104" width="0" style="156" hidden="1" customWidth="1"/>
    <col min="12105" max="12105" width="2.28515625" style="156" bestFit="1" customWidth="1"/>
    <col min="12106" max="12106" width="1.7109375" style="156" customWidth="1"/>
    <col min="12107" max="12107" width="2.28515625" style="156" bestFit="1" customWidth="1"/>
    <col min="12108" max="12110" width="1.7109375" style="156" customWidth="1"/>
    <col min="12111" max="12111" width="12.42578125" style="156" customWidth="1"/>
    <col min="12112" max="12112" width="8" style="156" bestFit="1" customWidth="1"/>
    <col min="12113" max="12113" width="4.140625" style="156" bestFit="1" customWidth="1"/>
    <col min="12114" max="12114" width="1.7109375" style="156" bestFit="1" customWidth="1"/>
    <col min="12115" max="12115" width="4.140625" style="156" bestFit="1" customWidth="1"/>
    <col min="12116" max="12117" width="6.28515625" style="156" customWidth="1"/>
    <col min="12118" max="12118" width="12.42578125" style="156" customWidth="1"/>
    <col min="12119" max="12119" width="8" style="156" bestFit="1" customWidth="1"/>
    <col min="12120" max="12120" width="4.140625" style="156" bestFit="1" customWidth="1"/>
    <col min="12121" max="12121" width="1.7109375" style="156" bestFit="1" customWidth="1"/>
    <col min="12122" max="12122" width="4.140625" style="156" bestFit="1" customWidth="1"/>
    <col min="12123" max="12123" width="6.28515625" style="156" customWidth="1"/>
    <col min="12124" max="12179" width="1.7109375" style="156" customWidth="1"/>
    <col min="12180" max="12288" width="1.7109375" style="156"/>
    <col min="12289" max="12345" width="1.7109375" style="156" customWidth="1"/>
    <col min="12346" max="12360" width="0" style="156" hidden="1" customWidth="1"/>
    <col min="12361" max="12361" width="2.28515625" style="156" bestFit="1" customWidth="1"/>
    <col min="12362" max="12362" width="1.7109375" style="156" customWidth="1"/>
    <col min="12363" max="12363" width="2.28515625" style="156" bestFit="1" customWidth="1"/>
    <col min="12364" max="12366" width="1.7109375" style="156" customWidth="1"/>
    <col min="12367" max="12367" width="12.42578125" style="156" customWidth="1"/>
    <col min="12368" max="12368" width="8" style="156" bestFit="1" customWidth="1"/>
    <col min="12369" max="12369" width="4.140625" style="156" bestFit="1" customWidth="1"/>
    <col min="12370" max="12370" width="1.7109375" style="156" bestFit="1" customWidth="1"/>
    <col min="12371" max="12371" width="4.140625" style="156" bestFit="1" customWidth="1"/>
    <col min="12372" max="12373" width="6.28515625" style="156" customWidth="1"/>
    <col min="12374" max="12374" width="12.42578125" style="156" customWidth="1"/>
    <col min="12375" max="12375" width="8" style="156" bestFit="1" customWidth="1"/>
    <col min="12376" max="12376" width="4.140625" style="156" bestFit="1" customWidth="1"/>
    <col min="12377" max="12377" width="1.7109375" style="156" bestFit="1" customWidth="1"/>
    <col min="12378" max="12378" width="4.140625" style="156" bestFit="1" customWidth="1"/>
    <col min="12379" max="12379" width="6.28515625" style="156" customWidth="1"/>
    <col min="12380" max="12435" width="1.7109375" style="156" customWidth="1"/>
    <col min="12436" max="12544" width="1.7109375" style="156"/>
    <col min="12545" max="12601" width="1.7109375" style="156" customWidth="1"/>
    <col min="12602" max="12616" width="0" style="156" hidden="1" customWidth="1"/>
    <col min="12617" max="12617" width="2.28515625" style="156" bestFit="1" customWidth="1"/>
    <col min="12618" max="12618" width="1.7109375" style="156" customWidth="1"/>
    <col min="12619" max="12619" width="2.28515625" style="156" bestFit="1" customWidth="1"/>
    <col min="12620" max="12622" width="1.7109375" style="156" customWidth="1"/>
    <col min="12623" max="12623" width="12.42578125" style="156" customWidth="1"/>
    <col min="12624" max="12624" width="8" style="156" bestFit="1" customWidth="1"/>
    <col min="12625" max="12625" width="4.140625" style="156" bestFit="1" customWidth="1"/>
    <col min="12626" max="12626" width="1.7109375" style="156" bestFit="1" customWidth="1"/>
    <col min="12627" max="12627" width="4.140625" style="156" bestFit="1" customWidth="1"/>
    <col min="12628" max="12629" width="6.28515625" style="156" customWidth="1"/>
    <col min="12630" max="12630" width="12.42578125" style="156" customWidth="1"/>
    <col min="12631" max="12631" width="8" style="156" bestFit="1" customWidth="1"/>
    <col min="12632" max="12632" width="4.140625" style="156" bestFit="1" customWidth="1"/>
    <col min="12633" max="12633" width="1.7109375" style="156" bestFit="1" customWidth="1"/>
    <col min="12634" max="12634" width="4.140625" style="156" bestFit="1" customWidth="1"/>
    <col min="12635" max="12635" width="6.28515625" style="156" customWidth="1"/>
    <col min="12636" max="12691" width="1.7109375" style="156" customWidth="1"/>
    <col min="12692" max="12800" width="1.7109375" style="156"/>
    <col min="12801" max="12857" width="1.7109375" style="156" customWidth="1"/>
    <col min="12858" max="12872" width="0" style="156" hidden="1" customWidth="1"/>
    <col min="12873" max="12873" width="2.28515625" style="156" bestFit="1" customWidth="1"/>
    <col min="12874" max="12874" width="1.7109375" style="156" customWidth="1"/>
    <col min="12875" max="12875" width="2.28515625" style="156" bestFit="1" customWidth="1"/>
    <col min="12876" max="12878" width="1.7109375" style="156" customWidth="1"/>
    <col min="12879" max="12879" width="12.42578125" style="156" customWidth="1"/>
    <col min="12880" max="12880" width="8" style="156" bestFit="1" customWidth="1"/>
    <col min="12881" max="12881" width="4.140625" style="156" bestFit="1" customWidth="1"/>
    <col min="12882" max="12882" width="1.7109375" style="156" bestFit="1" customWidth="1"/>
    <col min="12883" max="12883" width="4.140625" style="156" bestFit="1" customWidth="1"/>
    <col min="12884" max="12885" width="6.28515625" style="156" customWidth="1"/>
    <col min="12886" max="12886" width="12.42578125" style="156" customWidth="1"/>
    <col min="12887" max="12887" width="8" style="156" bestFit="1" customWidth="1"/>
    <col min="12888" max="12888" width="4.140625" style="156" bestFit="1" customWidth="1"/>
    <col min="12889" max="12889" width="1.7109375" style="156" bestFit="1" customWidth="1"/>
    <col min="12890" max="12890" width="4.140625" style="156" bestFit="1" customWidth="1"/>
    <col min="12891" max="12891" width="6.28515625" style="156" customWidth="1"/>
    <col min="12892" max="12947" width="1.7109375" style="156" customWidth="1"/>
    <col min="12948" max="13056" width="1.7109375" style="156"/>
    <col min="13057" max="13113" width="1.7109375" style="156" customWidth="1"/>
    <col min="13114" max="13128" width="0" style="156" hidden="1" customWidth="1"/>
    <col min="13129" max="13129" width="2.28515625" style="156" bestFit="1" customWidth="1"/>
    <col min="13130" max="13130" width="1.7109375" style="156" customWidth="1"/>
    <col min="13131" max="13131" width="2.28515625" style="156" bestFit="1" customWidth="1"/>
    <col min="13132" max="13134" width="1.7109375" style="156" customWidth="1"/>
    <col min="13135" max="13135" width="12.42578125" style="156" customWidth="1"/>
    <col min="13136" max="13136" width="8" style="156" bestFit="1" customWidth="1"/>
    <col min="13137" max="13137" width="4.140625" style="156" bestFit="1" customWidth="1"/>
    <col min="13138" max="13138" width="1.7109375" style="156" bestFit="1" customWidth="1"/>
    <col min="13139" max="13139" width="4.140625" style="156" bestFit="1" customWidth="1"/>
    <col min="13140" max="13141" width="6.28515625" style="156" customWidth="1"/>
    <col min="13142" max="13142" width="12.42578125" style="156" customWidth="1"/>
    <col min="13143" max="13143" width="8" style="156" bestFit="1" customWidth="1"/>
    <col min="13144" max="13144" width="4.140625" style="156" bestFit="1" customWidth="1"/>
    <col min="13145" max="13145" width="1.7109375" style="156" bestFit="1" customWidth="1"/>
    <col min="13146" max="13146" width="4.140625" style="156" bestFit="1" customWidth="1"/>
    <col min="13147" max="13147" width="6.28515625" style="156" customWidth="1"/>
    <col min="13148" max="13203" width="1.7109375" style="156" customWidth="1"/>
    <col min="13204" max="13312" width="1.7109375" style="156"/>
    <col min="13313" max="13369" width="1.7109375" style="156" customWidth="1"/>
    <col min="13370" max="13384" width="0" style="156" hidden="1" customWidth="1"/>
    <col min="13385" max="13385" width="2.28515625" style="156" bestFit="1" customWidth="1"/>
    <col min="13386" max="13386" width="1.7109375" style="156" customWidth="1"/>
    <col min="13387" max="13387" width="2.28515625" style="156" bestFit="1" customWidth="1"/>
    <col min="13388" max="13390" width="1.7109375" style="156" customWidth="1"/>
    <col min="13391" max="13391" width="12.42578125" style="156" customWidth="1"/>
    <col min="13392" max="13392" width="8" style="156" bestFit="1" customWidth="1"/>
    <col min="13393" max="13393" width="4.140625" style="156" bestFit="1" customWidth="1"/>
    <col min="13394" max="13394" width="1.7109375" style="156" bestFit="1" customWidth="1"/>
    <col min="13395" max="13395" width="4.140625" style="156" bestFit="1" customWidth="1"/>
    <col min="13396" max="13397" width="6.28515625" style="156" customWidth="1"/>
    <col min="13398" max="13398" width="12.42578125" style="156" customWidth="1"/>
    <col min="13399" max="13399" width="8" style="156" bestFit="1" customWidth="1"/>
    <col min="13400" max="13400" width="4.140625" style="156" bestFit="1" customWidth="1"/>
    <col min="13401" max="13401" width="1.7109375" style="156" bestFit="1" customWidth="1"/>
    <col min="13402" max="13402" width="4.140625" style="156" bestFit="1" customWidth="1"/>
    <col min="13403" max="13403" width="6.28515625" style="156" customWidth="1"/>
    <col min="13404" max="13459" width="1.7109375" style="156" customWidth="1"/>
    <col min="13460" max="13568" width="1.7109375" style="156"/>
    <col min="13569" max="13625" width="1.7109375" style="156" customWidth="1"/>
    <col min="13626" max="13640" width="0" style="156" hidden="1" customWidth="1"/>
    <col min="13641" max="13641" width="2.28515625" style="156" bestFit="1" customWidth="1"/>
    <col min="13642" max="13642" width="1.7109375" style="156" customWidth="1"/>
    <col min="13643" max="13643" width="2.28515625" style="156" bestFit="1" customWidth="1"/>
    <col min="13644" max="13646" width="1.7109375" style="156" customWidth="1"/>
    <col min="13647" max="13647" width="12.42578125" style="156" customWidth="1"/>
    <col min="13648" max="13648" width="8" style="156" bestFit="1" customWidth="1"/>
    <col min="13649" max="13649" width="4.140625" style="156" bestFit="1" customWidth="1"/>
    <col min="13650" max="13650" width="1.7109375" style="156" bestFit="1" customWidth="1"/>
    <col min="13651" max="13651" width="4.140625" style="156" bestFit="1" customWidth="1"/>
    <col min="13652" max="13653" width="6.28515625" style="156" customWidth="1"/>
    <col min="13654" max="13654" width="12.42578125" style="156" customWidth="1"/>
    <col min="13655" max="13655" width="8" style="156" bestFit="1" customWidth="1"/>
    <col min="13656" max="13656" width="4.140625" style="156" bestFit="1" customWidth="1"/>
    <col min="13657" max="13657" width="1.7109375" style="156" bestFit="1" customWidth="1"/>
    <col min="13658" max="13658" width="4.140625" style="156" bestFit="1" customWidth="1"/>
    <col min="13659" max="13659" width="6.28515625" style="156" customWidth="1"/>
    <col min="13660" max="13715" width="1.7109375" style="156" customWidth="1"/>
    <col min="13716" max="13824" width="1.7109375" style="156"/>
    <col min="13825" max="13881" width="1.7109375" style="156" customWidth="1"/>
    <col min="13882" max="13896" width="0" style="156" hidden="1" customWidth="1"/>
    <col min="13897" max="13897" width="2.28515625" style="156" bestFit="1" customWidth="1"/>
    <col min="13898" max="13898" width="1.7109375" style="156" customWidth="1"/>
    <col min="13899" max="13899" width="2.28515625" style="156" bestFit="1" customWidth="1"/>
    <col min="13900" max="13902" width="1.7109375" style="156" customWidth="1"/>
    <col min="13903" max="13903" width="12.42578125" style="156" customWidth="1"/>
    <col min="13904" max="13904" width="8" style="156" bestFit="1" customWidth="1"/>
    <col min="13905" max="13905" width="4.140625" style="156" bestFit="1" customWidth="1"/>
    <col min="13906" max="13906" width="1.7109375" style="156" bestFit="1" customWidth="1"/>
    <col min="13907" max="13907" width="4.140625" style="156" bestFit="1" customWidth="1"/>
    <col min="13908" max="13909" width="6.28515625" style="156" customWidth="1"/>
    <col min="13910" max="13910" width="12.42578125" style="156" customWidth="1"/>
    <col min="13911" max="13911" width="8" style="156" bestFit="1" customWidth="1"/>
    <col min="13912" max="13912" width="4.140625" style="156" bestFit="1" customWidth="1"/>
    <col min="13913" max="13913" width="1.7109375" style="156" bestFit="1" customWidth="1"/>
    <col min="13914" max="13914" width="4.140625" style="156" bestFit="1" customWidth="1"/>
    <col min="13915" max="13915" width="6.28515625" style="156" customWidth="1"/>
    <col min="13916" max="13971" width="1.7109375" style="156" customWidth="1"/>
    <col min="13972" max="14080" width="1.7109375" style="156"/>
    <col min="14081" max="14137" width="1.7109375" style="156" customWidth="1"/>
    <col min="14138" max="14152" width="0" style="156" hidden="1" customWidth="1"/>
    <col min="14153" max="14153" width="2.28515625" style="156" bestFit="1" customWidth="1"/>
    <col min="14154" max="14154" width="1.7109375" style="156" customWidth="1"/>
    <col min="14155" max="14155" width="2.28515625" style="156" bestFit="1" customWidth="1"/>
    <col min="14156" max="14158" width="1.7109375" style="156" customWidth="1"/>
    <col min="14159" max="14159" width="12.42578125" style="156" customWidth="1"/>
    <col min="14160" max="14160" width="8" style="156" bestFit="1" customWidth="1"/>
    <col min="14161" max="14161" width="4.140625" style="156" bestFit="1" customWidth="1"/>
    <col min="14162" max="14162" width="1.7109375" style="156" bestFit="1" customWidth="1"/>
    <col min="14163" max="14163" width="4.140625" style="156" bestFit="1" customWidth="1"/>
    <col min="14164" max="14165" width="6.28515625" style="156" customWidth="1"/>
    <col min="14166" max="14166" width="12.42578125" style="156" customWidth="1"/>
    <col min="14167" max="14167" width="8" style="156" bestFit="1" customWidth="1"/>
    <col min="14168" max="14168" width="4.140625" style="156" bestFit="1" customWidth="1"/>
    <col min="14169" max="14169" width="1.7109375" style="156" bestFit="1" customWidth="1"/>
    <col min="14170" max="14170" width="4.140625" style="156" bestFit="1" customWidth="1"/>
    <col min="14171" max="14171" width="6.28515625" style="156" customWidth="1"/>
    <col min="14172" max="14227" width="1.7109375" style="156" customWidth="1"/>
    <col min="14228" max="14336" width="1.7109375" style="156"/>
    <col min="14337" max="14393" width="1.7109375" style="156" customWidth="1"/>
    <col min="14394" max="14408" width="0" style="156" hidden="1" customWidth="1"/>
    <col min="14409" max="14409" width="2.28515625" style="156" bestFit="1" customWidth="1"/>
    <col min="14410" max="14410" width="1.7109375" style="156" customWidth="1"/>
    <col min="14411" max="14411" width="2.28515625" style="156" bestFit="1" customWidth="1"/>
    <col min="14412" max="14414" width="1.7109375" style="156" customWidth="1"/>
    <col min="14415" max="14415" width="12.42578125" style="156" customWidth="1"/>
    <col min="14416" max="14416" width="8" style="156" bestFit="1" customWidth="1"/>
    <col min="14417" max="14417" width="4.140625" style="156" bestFit="1" customWidth="1"/>
    <col min="14418" max="14418" width="1.7109375" style="156" bestFit="1" customWidth="1"/>
    <col min="14419" max="14419" width="4.140625" style="156" bestFit="1" customWidth="1"/>
    <col min="14420" max="14421" width="6.28515625" style="156" customWidth="1"/>
    <col min="14422" max="14422" width="12.42578125" style="156" customWidth="1"/>
    <col min="14423" max="14423" width="8" style="156" bestFit="1" customWidth="1"/>
    <col min="14424" max="14424" width="4.140625" style="156" bestFit="1" customWidth="1"/>
    <col min="14425" max="14425" width="1.7109375" style="156" bestFit="1" customWidth="1"/>
    <col min="14426" max="14426" width="4.140625" style="156" bestFit="1" customWidth="1"/>
    <col min="14427" max="14427" width="6.28515625" style="156" customWidth="1"/>
    <col min="14428" max="14483" width="1.7109375" style="156" customWidth="1"/>
    <col min="14484" max="14592" width="1.7109375" style="156"/>
    <col min="14593" max="14649" width="1.7109375" style="156" customWidth="1"/>
    <col min="14650" max="14664" width="0" style="156" hidden="1" customWidth="1"/>
    <col min="14665" max="14665" width="2.28515625" style="156" bestFit="1" customWidth="1"/>
    <col min="14666" max="14666" width="1.7109375" style="156" customWidth="1"/>
    <col min="14667" max="14667" width="2.28515625" style="156" bestFit="1" customWidth="1"/>
    <col min="14668" max="14670" width="1.7109375" style="156" customWidth="1"/>
    <col min="14671" max="14671" width="12.42578125" style="156" customWidth="1"/>
    <col min="14672" max="14672" width="8" style="156" bestFit="1" customWidth="1"/>
    <col min="14673" max="14673" width="4.140625" style="156" bestFit="1" customWidth="1"/>
    <col min="14674" max="14674" width="1.7109375" style="156" bestFit="1" customWidth="1"/>
    <col min="14675" max="14675" width="4.140625" style="156" bestFit="1" customWidth="1"/>
    <col min="14676" max="14677" width="6.28515625" style="156" customWidth="1"/>
    <col min="14678" max="14678" width="12.42578125" style="156" customWidth="1"/>
    <col min="14679" max="14679" width="8" style="156" bestFit="1" customWidth="1"/>
    <col min="14680" max="14680" width="4.140625" style="156" bestFit="1" customWidth="1"/>
    <col min="14681" max="14681" width="1.7109375" style="156" bestFit="1" customWidth="1"/>
    <col min="14682" max="14682" width="4.140625" style="156" bestFit="1" customWidth="1"/>
    <col min="14683" max="14683" width="6.28515625" style="156" customWidth="1"/>
    <col min="14684" max="14739" width="1.7109375" style="156" customWidth="1"/>
    <col min="14740" max="14848" width="1.7109375" style="156"/>
    <col min="14849" max="14905" width="1.7109375" style="156" customWidth="1"/>
    <col min="14906" max="14920" width="0" style="156" hidden="1" customWidth="1"/>
    <col min="14921" max="14921" width="2.28515625" style="156" bestFit="1" customWidth="1"/>
    <col min="14922" max="14922" width="1.7109375" style="156" customWidth="1"/>
    <col min="14923" max="14923" width="2.28515625" style="156" bestFit="1" customWidth="1"/>
    <col min="14924" max="14926" width="1.7109375" style="156" customWidth="1"/>
    <col min="14927" max="14927" width="12.42578125" style="156" customWidth="1"/>
    <col min="14928" max="14928" width="8" style="156" bestFit="1" customWidth="1"/>
    <col min="14929" max="14929" width="4.140625" style="156" bestFit="1" customWidth="1"/>
    <col min="14930" max="14930" width="1.7109375" style="156" bestFit="1" customWidth="1"/>
    <col min="14931" max="14931" width="4.140625" style="156" bestFit="1" customWidth="1"/>
    <col min="14932" max="14933" width="6.28515625" style="156" customWidth="1"/>
    <col min="14934" max="14934" width="12.42578125" style="156" customWidth="1"/>
    <col min="14935" max="14935" width="8" style="156" bestFit="1" customWidth="1"/>
    <col min="14936" max="14936" width="4.140625" style="156" bestFit="1" customWidth="1"/>
    <col min="14937" max="14937" width="1.7109375" style="156" bestFit="1" customWidth="1"/>
    <col min="14938" max="14938" width="4.140625" style="156" bestFit="1" customWidth="1"/>
    <col min="14939" max="14939" width="6.28515625" style="156" customWidth="1"/>
    <col min="14940" max="14995" width="1.7109375" style="156" customWidth="1"/>
    <col min="14996" max="15104" width="1.7109375" style="156"/>
    <col min="15105" max="15161" width="1.7109375" style="156" customWidth="1"/>
    <col min="15162" max="15176" width="0" style="156" hidden="1" customWidth="1"/>
    <col min="15177" max="15177" width="2.28515625" style="156" bestFit="1" customWidth="1"/>
    <col min="15178" max="15178" width="1.7109375" style="156" customWidth="1"/>
    <col min="15179" max="15179" width="2.28515625" style="156" bestFit="1" customWidth="1"/>
    <col min="15180" max="15182" width="1.7109375" style="156" customWidth="1"/>
    <col min="15183" max="15183" width="12.42578125" style="156" customWidth="1"/>
    <col min="15184" max="15184" width="8" style="156" bestFit="1" customWidth="1"/>
    <col min="15185" max="15185" width="4.140625" style="156" bestFit="1" customWidth="1"/>
    <col min="15186" max="15186" width="1.7109375" style="156" bestFit="1" customWidth="1"/>
    <col min="15187" max="15187" width="4.140625" style="156" bestFit="1" customWidth="1"/>
    <col min="15188" max="15189" width="6.28515625" style="156" customWidth="1"/>
    <col min="15190" max="15190" width="12.42578125" style="156" customWidth="1"/>
    <col min="15191" max="15191" width="8" style="156" bestFit="1" customWidth="1"/>
    <col min="15192" max="15192" width="4.140625" style="156" bestFit="1" customWidth="1"/>
    <col min="15193" max="15193" width="1.7109375" style="156" bestFit="1" customWidth="1"/>
    <col min="15194" max="15194" width="4.140625" style="156" bestFit="1" customWidth="1"/>
    <col min="15195" max="15195" width="6.28515625" style="156" customWidth="1"/>
    <col min="15196" max="15251" width="1.7109375" style="156" customWidth="1"/>
    <col min="15252" max="15360" width="1.7109375" style="156"/>
    <col min="15361" max="15417" width="1.7109375" style="156" customWidth="1"/>
    <col min="15418" max="15432" width="0" style="156" hidden="1" customWidth="1"/>
    <col min="15433" max="15433" width="2.28515625" style="156" bestFit="1" customWidth="1"/>
    <col min="15434" max="15434" width="1.7109375" style="156" customWidth="1"/>
    <col min="15435" max="15435" width="2.28515625" style="156" bestFit="1" customWidth="1"/>
    <col min="15436" max="15438" width="1.7109375" style="156" customWidth="1"/>
    <col min="15439" max="15439" width="12.42578125" style="156" customWidth="1"/>
    <col min="15440" max="15440" width="8" style="156" bestFit="1" customWidth="1"/>
    <col min="15441" max="15441" width="4.140625" style="156" bestFit="1" customWidth="1"/>
    <col min="15442" max="15442" width="1.7109375" style="156" bestFit="1" customWidth="1"/>
    <col min="15443" max="15443" width="4.140625" style="156" bestFit="1" customWidth="1"/>
    <col min="15444" max="15445" width="6.28515625" style="156" customWidth="1"/>
    <col min="15446" max="15446" width="12.42578125" style="156" customWidth="1"/>
    <col min="15447" max="15447" width="8" style="156" bestFit="1" customWidth="1"/>
    <col min="15448" max="15448" width="4.140625" style="156" bestFit="1" customWidth="1"/>
    <col min="15449" max="15449" width="1.7109375" style="156" bestFit="1" customWidth="1"/>
    <col min="15450" max="15450" width="4.140625" style="156" bestFit="1" customWidth="1"/>
    <col min="15451" max="15451" width="6.28515625" style="156" customWidth="1"/>
    <col min="15452" max="15507" width="1.7109375" style="156" customWidth="1"/>
    <col min="15508" max="15616" width="1.7109375" style="156"/>
    <col min="15617" max="15673" width="1.7109375" style="156" customWidth="1"/>
    <col min="15674" max="15688" width="0" style="156" hidden="1" customWidth="1"/>
    <col min="15689" max="15689" width="2.28515625" style="156" bestFit="1" customWidth="1"/>
    <col min="15690" max="15690" width="1.7109375" style="156" customWidth="1"/>
    <col min="15691" max="15691" width="2.28515625" style="156" bestFit="1" customWidth="1"/>
    <col min="15692" max="15694" width="1.7109375" style="156" customWidth="1"/>
    <col min="15695" max="15695" width="12.42578125" style="156" customWidth="1"/>
    <col min="15696" max="15696" width="8" style="156" bestFit="1" customWidth="1"/>
    <col min="15697" max="15697" width="4.140625" style="156" bestFit="1" customWidth="1"/>
    <col min="15698" max="15698" width="1.7109375" style="156" bestFit="1" customWidth="1"/>
    <col min="15699" max="15699" width="4.140625" style="156" bestFit="1" customWidth="1"/>
    <col min="15700" max="15701" width="6.28515625" style="156" customWidth="1"/>
    <col min="15702" max="15702" width="12.42578125" style="156" customWidth="1"/>
    <col min="15703" max="15703" width="8" style="156" bestFit="1" customWidth="1"/>
    <col min="15704" max="15704" width="4.140625" style="156" bestFit="1" customWidth="1"/>
    <col min="15705" max="15705" width="1.7109375" style="156" bestFit="1" customWidth="1"/>
    <col min="15706" max="15706" width="4.140625" style="156" bestFit="1" customWidth="1"/>
    <col min="15707" max="15707" width="6.28515625" style="156" customWidth="1"/>
    <col min="15708" max="15763" width="1.7109375" style="156" customWidth="1"/>
    <col min="15764" max="15872" width="1.7109375" style="156"/>
    <col min="15873" max="15929" width="1.7109375" style="156" customWidth="1"/>
    <col min="15930" max="15944" width="0" style="156" hidden="1" customWidth="1"/>
    <col min="15945" max="15945" width="2.28515625" style="156" bestFit="1" customWidth="1"/>
    <col min="15946" max="15946" width="1.7109375" style="156" customWidth="1"/>
    <col min="15947" max="15947" width="2.28515625" style="156" bestFit="1" customWidth="1"/>
    <col min="15948" max="15950" width="1.7109375" style="156" customWidth="1"/>
    <col min="15951" max="15951" width="12.42578125" style="156" customWidth="1"/>
    <col min="15952" max="15952" width="8" style="156" bestFit="1" customWidth="1"/>
    <col min="15953" max="15953" width="4.140625" style="156" bestFit="1" customWidth="1"/>
    <col min="15954" max="15954" width="1.7109375" style="156" bestFit="1" customWidth="1"/>
    <col min="15955" max="15955" width="4.140625" style="156" bestFit="1" customWidth="1"/>
    <col min="15956" max="15957" width="6.28515625" style="156" customWidth="1"/>
    <col min="15958" max="15958" width="12.42578125" style="156" customWidth="1"/>
    <col min="15959" max="15959" width="8" style="156" bestFit="1" customWidth="1"/>
    <col min="15960" max="15960" width="4.140625" style="156" bestFit="1" customWidth="1"/>
    <col min="15961" max="15961" width="1.7109375" style="156" bestFit="1" customWidth="1"/>
    <col min="15962" max="15962" width="4.140625" style="156" bestFit="1" customWidth="1"/>
    <col min="15963" max="15963" width="6.28515625" style="156" customWidth="1"/>
    <col min="15964" max="16019" width="1.7109375" style="156" customWidth="1"/>
    <col min="16020" max="16128" width="1.7109375" style="156"/>
    <col min="16129" max="16185" width="1.7109375" style="156" customWidth="1"/>
    <col min="16186" max="16200" width="0" style="156" hidden="1" customWidth="1"/>
    <col min="16201" max="16201" width="2.28515625" style="156" bestFit="1" customWidth="1"/>
    <col min="16202" max="16202" width="1.7109375" style="156" customWidth="1"/>
    <col min="16203" max="16203" width="2.28515625" style="156" bestFit="1" customWidth="1"/>
    <col min="16204" max="16206" width="1.7109375" style="156" customWidth="1"/>
    <col min="16207" max="16207" width="12.42578125" style="156" customWidth="1"/>
    <col min="16208" max="16208" width="8" style="156" bestFit="1" customWidth="1"/>
    <col min="16209" max="16209" width="4.140625" style="156" bestFit="1" customWidth="1"/>
    <col min="16210" max="16210" width="1.7109375" style="156" bestFit="1" customWidth="1"/>
    <col min="16211" max="16211" width="4.140625" style="156" bestFit="1" customWidth="1"/>
    <col min="16212" max="16213" width="6.28515625" style="156" customWidth="1"/>
    <col min="16214" max="16214" width="12.42578125" style="156" customWidth="1"/>
    <col min="16215" max="16215" width="8" style="156" bestFit="1" customWidth="1"/>
    <col min="16216" max="16216" width="4.140625" style="156" bestFit="1" customWidth="1"/>
    <col min="16217" max="16217" width="1.7109375" style="156" bestFit="1" customWidth="1"/>
    <col min="16218" max="16218" width="4.140625" style="156" bestFit="1" customWidth="1"/>
    <col min="16219" max="16219" width="6.28515625" style="156" customWidth="1"/>
    <col min="16220" max="16275" width="1.7109375" style="156" customWidth="1"/>
    <col min="16276" max="16384" width="1.7109375" style="156"/>
  </cols>
  <sheetData>
    <row r="1" spans="1:147" s="143" customFormat="1" ht="11.25" customHeight="1" x14ac:dyDescent="0.2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BD1" s="144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6"/>
      <c r="BW1" s="146"/>
      <c r="BX1" s="146"/>
      <c r="BY1" s="146"/>
      <c r="BZ1" s="146"/>
      <c r="CA1" s="146"/>
      <c r="CB1" s="146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</row>
    <row r="2" spans="1:147" s="151" customFormat="1" ht="11.25" customHeight="1" x14ac:dyDescent="0.2">
      <c r="O2" s="181" t="s">
        <v>88</v>
      </c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</row>
    <row r="3" spans="1:147" s="151" customFormat="1" ht="4.5" customHeight="1" x14ac:dyDescent="0.2"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</row>
    <row r="4" spans="1:147" s="151" customFormat="1" ht="4.5" customHeight="1" x14ac:dyDescent="0.2"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</row>
    <row r="5" spans="1:147" s="151" customFormat="1" ht="18" x14ac:dyDescent="0.25"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  <c r="AJ5" s="500"/>
      <c r="AK5" s="500"/>
      <c r="AL5" s="500"/>
      <c r="AM5" s="500"/>
      <c r="AN5" s="500"/>
      <c r="AO5" s="500"/>
      <c r="AP5" s="500"/>
      <c r="AQ5" s="500"/>
      <c r="AR5" s="500"/>
      <c r="AS5" s="500"/>
      <c r="AT5" s="500"/>
      <c r="AU5" s="500"/>
      <c r="AV5" s="500"/>
      <c r="AW5" s="500"/>
      <c r="AX5" s="500"/>
      <c r="AY5" s="500"/>
      <c r="AZ5" s="500"/>
      <c r="BA5" s="500"/>
      <c r="BB5" s="500"/>
      <c r="BC5" s="500"/>
      <c r="BD5" s="152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4"/>
      <c r="BW5" s="154"/>
      <c r="BX5" s="154"/>
      <c r="BY5" s="154"/>
      <c r="BZ5" s="154"/>
      <c r="CA5" s="154"/>
      <c r="CB5" s="154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6"/>
    </row>
    <row r="6" spans="1:147" s="157" customFormat="1" ht="4.5" customHeight="1" thickBot="1" x14ac:dyDescent="0.3">
      <c r="G6" s="158"/>
      <c r="H6" s="159"/>
      <c r="I6" s="159"/>
      <c r="J6" s="159"/>
      <c r="K6" s="159"/>
      <c r="L6" s="159"/>
      <c r="M6" s="156"/>
      <c r="T6" s="158"/>
      <c r="U6" s="160"/>
      <c r="V6" s="160"/>
      <c r="W6" s="160"/>
      <c r="X6" s="161"/>
      <c r="Y6" s="161"/>
      <c r="Z6" s="161"/>
      <c r="AA6" s="161"/>
      <c r="AB6" s="161"/>
      <c r="AC6" s="156"/>
      <c r="AK6" s="158"/>
      <c r="AL6" s="161"/>
      <c r="AM6" s="161"/>
      <c r="AN6" s="161"/>
      <c r="AO6" s="161"/>
      <c r="AP6" s="161"/>
      <c r="AQ6" s="156"/>
      <c r="BE6" s="162"/>
      <c r="BF6" s="162"/>
      <c r="BG6" s="162"/>
      <c r="BH6" s="162"/>
      <c r="BI6" s="162"/>
      <c r="BJ6" s="162"/>
      <c r="BK6" s="162"/>
      <c r="BL6" s="162"/>
      <c r="BM6" s="163"/>
      <c r="BN6" s="163"/>
      <c r="BO6" s="163"/>
      <c r="BP6" s="163"/>
      <c r="BQ6" s="163"/>
      <c r="BR6" s="163"/>
      <c r="BS6" s="163"/>
      <c r="BT6" s="163"/>
      <c r="BU6" s="150"/>
      <c r="BV6" s="150"/>
      <c r="BW6" s="150"/>
      <c r="BX6" s="150"/>
      <c r="BY6" s="150"/>
      <c r="BZ6" s="150"/>
      <c r="CA6" s="164"/>
      <c r="CB6" s="150"/>
      <c r="CC6" s="165"/>
      <c r="CD6" s="165"/>
      <c r="CE6" s="165"/>
      <c r="CF6" s="165"/>
      <c r="CG6" s="165"/>
      <c r="CH6" s="150"/>
      <c r="CI6" s="150"/>
      <c r="CJ6" s="165"/>
      <c r="CK6" s="165"/>
      <c r="CL6" s="165"/>
      <c r="CM6" s="165"/>
      <c r="CN6" s="165"/>
      <c r="CO6" s="165"/>
      <c r="CP6" s="165"/>
      <c r="CQ6" s="165"/>
      <c r="CR6" s="165"/>
      <c r="CS6" s="149"/>
      <c r="CT6" s="149"/>
      <c r="CU6" s="149"/>
      <c r="CV6" s="149"/>
      <c r="CW6" s="149"/>
      <c r="CX6" s="149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</row>
    <row r="7" spans="1:147" ht="20.100000000000001" customHeight="1" thickBot="1" x14ac:dyDescent="0.25">
      <c r="B7" s="501" t="s">
        <v>6</v>
      </c>
      <c r="C7" s="502"/>
      <c r="D7" s="503" t="s">
        <v>7</v>
      </c>
      <c r="E7" s="504"/>
      <c r="F7" s="504"/>
      <c r="G7" s="504"/>
      <c r="H7" s="504"/>
      <c r="I7" s="505"/>
      <c r="J7" s="506" t="s">
        <v>8</v>
      </c>
      <c r="K7" s="507"/>
      <c r="L7" s="507"/>
      <c r="M7" s="507"/>
      <c r="N7" s="508"/>
      <c r="O7" s="506" t="s">
        <v>62</v>
      </c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8"/>
      <c r="AW7" s="506" t="s">
        <v>10</v>
      </c>
      <c r="AX7" s="507"/>
      <c r="AY7" s="507"/>
      <c r="AZ7" s="507"/>
      <c r="BA7" s="508"/>
      <c r="BB7" s="506"/>
      <c r="BC7" s="509"/>
      <c r="BM7" s="168"/>
      <c r="BN7" s="168"/>
      <c r="BO7" s="168"/>
      <c r="BP7" s="168"/>
      <c r="BQ7" s="168"/>
      <c r="BR7" s="168"/>
      <c r="BS7" s="168"/>
      <c r="BT7" s="168"/>
      <c r="BU7" s="145"/>
      <c r="BV7" s="145"/>
      <c r="BW7" s="145"/>
      <c r="BX7" s="145"/>
      <c r="BY7" s="145"/>
      <c r="BZ7" s="145"/>
      <c r="CB7" s="145"/>
      <c r="CC7" s="170"/>
      <c r="CD7" s="170"/>
      <c r="CE7" s="170"/>
      <c r="CF7" s="170"/>
      <c r="CG7" s="170"/>
      <c r="CH7" s="145"/>
      <c r="CI7" s="145"/>
      <c r="CJ7" s="170"/>
      <c r="CK7" s="170"/>
      <c r="CL7" s="170"/>
      <c r="CM7" s="170"/>
      <c r="CN7" s="170"/>
      <c r="CO7" s="170"/>
      <c r="CP7" s="170"/>
      <c r="CQ7" s="170"/>
      <c r="CR7" s="170"/>
      <c r="CS7" s="144"/>
      <c r="CT7" s="144"/>
      <c r="CU7" s="144"/>
      <c r="CV7" s="144"/>
      <c r="CW7" s="144"/>
      <c r="CX7" s="144"/>
    </row>
    <row r="8" spans="1:147" ht="18" customHeight="1" x14ac:dyDescent="0.2">
      <c r="B8" s="484">
        <v>1</v>
      </c>
      <c r="C8" s="485"/>
      <c r="D8" s="488">
        <v>2</v>
      </c>
      <c r="E8" s="475"/>
      <c r="F8" s="475"/>
      <c r="G8" s="475"/>
      <c r="H8" s="475"/>
      <c r="I8" s="476"/>
      <c r="J8" s="490">
        <v>0.54027777777777775</v>
      </c>
      <c r="K8" s="491"/>
      <c r="L8" s="491"/>
      <c r="M8" s="491"/>
      <c r="N8" s="492"/>
      <c r="O8" s="496" t="s">
        <v>96</v>
      </c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171" t="s">
        <v>12</v>
      </c>
      <c r="AF8" s="498" t="s">
        <v>27</v>
      </c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9"/>
      <c r="AW8" s="482">
        <v>6</v>
      </c>
      <c r="AX8" s="471"/>
      <c r="AY8" s="471" t="s">
        <v>13</v>
      </c>
      <c r="AZ8" s="471">
        <v>0</v>
      </c>
      <c r="BA8" s="473"/>
      <c r="BB8" s="475"/>
      <c r="BC8" s="476"/>
      <c r="BM8" s="168"/>
      <c r="BN8" s="168"/>
      <c r="BO8" s="168"/>
      <c r="BP8" s="168"/>
      <c r="BQ8" s="168"/>
      <c r="BR8" s="168"/>
      <c r="BS8" s="168"/>
      <c r="BT8" s="168"/>
      <c r="BU8" s="145"/>
      <c r="BV8" s="145"/>
      <c r="BW8" s="145"/>
      <c r="BX8" s="145"/>
      <c r="BY8" s="145"/>
      <c r="BZ8" s="145"/>
      <c r="CA8" s="172" t="str">
        <f>IF(ISBLANK($AZ$8)," ",IF($AW$8&lt;$AZ$8,$AF$8,IF($AZ$8&lt;$AW$8,$O$8)))</f>
        <v>Twente Enschede</v>
      </c>
      <c r="CB8" s="172" t="str">
        <f>IF(ISBLANK($AZ$8)," ",IF($AW$8&gt;$AZ$8,$AF$8,IF($AZ$8&gt;$AW$8,$O$8)))</f>
        <v>SV Rheydt 08</v>
      </c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0"/>
      <c r="CR8" s="170"/>
      <c r="CS8" s="144"/>
      <c r="CT8" s="144"/>
      <c r="CU8" s="144"/>
      <c r="CV8" s="144"/>
      <c r="CW8" s="144"/>
      <c r="CX8" s="144"/>
    </row>
    <row r="9" spans="1:147" ht="12" customHeight="1" thickBot="1" x14ac:dyDescent="0.25">
      <c r="B9" s="486"/>
      <c r="C9" s="487"/>
      <c r="D9" s="489"/>
      <c r="E9" s="477"/>
      <c r="F9" s="477"/>
      <c r="G9" s="477"/>
      <c r="H9" s="477"/>
      <c r="I9" s="478"/>
      <c r="J9" s="493"/>
      <c r="K9" s="494"/>
      <c r="L9" s="494"/>
      <c r="M9" s="494"/>
      <c r="N9" s="495"/>
      <c r="O9" s="479" t="s">
        <v>63</v>
      </c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174"/>
      <c r="AF9" s="480" t="s">
        <v>64</v>
      </c>
      <c r="AG9" s="480"/>
      <c r="AH9" s="480"/>
      <c r="AI9" s="480"/>
      <c r="AJ9" s="480"/>
      <c r="AK9" s="480"/>
      <c r="AL9" s="480"/>
      <c r="AM9" s="480"/>
      <c r="AN9" s="480"/>
      <c r="AO9" s="480"/>
      <c r="AP9" s="480"/>
      <c r="AQ9" s="480"/>
      <c r="AR9" s="480"/>
      <c r="AS9" s="480"/>
      <c r="AT9" s="480"/>
      <c r="AU9" s="480"/>
      <c r="AV9" s="481"/>
      <c r="AW9" s="483"/>
      <c r="AX9" s="472"/>
      <c r="AY9" s="472"/>
      <c r="AZ9" s="472"/>
      <c r="BA9" s="474"/>
      <c r="BB9" s="477"/>
      <c r="BC9" s="478"/>
      <c r="BM9" s="168"/>
      <c r="BN9" s="168"/>
      <c r="BO9" s="168"/>
      <c r="BP9" s="168"/>
      <c r="BQ9" s="168"/>
      <c r="BR9" s="168"/>
      <c r="BS9" s="168"/>
      <c r="BT9" s="168"/>
      <c r="BU9" s="145"/>
      <c r="BV9" s="145"/>
      <c r="BW9" s="145"/>
      <c r="BX9" s="145"/>
      <c r="BY9" s="145"/>
      <c r="BZ9" s="145"/>
      <c r="CA9" s="172"/>
      <c r="CB9" s="172"/>
      <c r="CC9" s="170"/>
      <c r="CD9" s="170"/>
      <c r="CE9" s="170"/>
      <c r="CF9" s="170"/>
      <c r="CG9" s="170"/>
      <c r="CH9" s="145"/>
      <c r="CI9" s="145"/>
      <c r="CJ9" s="170"/>
      <c r="CK9" s="170"/>
      <c r="CL9" s="170"/>
      <c r="CM9" s="170"/>
      <c r="CN9" s="170"/>
      <c r="CO9" s="170"/>
      <c r="CP9" s="170"/>
      <c r="CQ9" s="170"/>
      <c r="CR9" s="170"/>
      <c r="CS9" s="144"/>
      <c r="CT9" s="144"/>
      <c r="CU9" s="144"/>
      <c r="CV9" s="144"/>
      <c r="CW9" s="144"/>
      <c r="CX9" s="144"/>
    </row>
    <row r="10" spans="1:147" ht="20.100000000000001" customHeight="1" x14ac:dyDescent="0.2">
      <c r="BM10" s="168"/>
      <c r="BN10" s="168"/>
      <c r="BO10" s="168"/>
      <c r="BP10" s="168"/>
      <c r="BQ10" s="168"/>
      <c r="BR10" s="168"/>
      <c r="BS10" s="168"/>
      <c r="BT10" s="168"/>
      <c r="BU10" s="145"/>
      <c r="BV10" s="145"/>
      <c r="BW10" s="145"/>
      <c r="BX10" s="145"/>
      <c r="BY10" s="145"/>
      <c r="BZ10" s="145"/>
      <c r="CA10" s="172"/>
      <c r="CB10" s="172"/>
      <c r="CC10" s="170"/>
      <c r="CD10" s="170"/>
      <c r="CE10" s="170"/>
      <c r="CF10" s="170"/>
      <c r="CG10" s="170"/>
      <c r="CH10" s="145"/>
      <c r="CI10" s="145"/>
      <c r="CJ10" s="170"/>
      <c r="CK10" s="170"/>
      <c r="CL10" s="170"/>
      <c r="CM10" s="170"/>
      <c r="CN10" s="170"/>
      <c r="CO10" s="170"/>
      <c r="CP10" s="170"/>
      <c r="CQ10" s="170"/>
      <c r="CR10" s="170"/>
      <c r="CS10" s="144"/>
      <c r="CT10" s="144"/>
      <c r="CU10" s="144"/>
      <c r="CV10" s="144"/>
      <c r="CW10" s="144"/>
      <c r="CX10" s="144"/>
    </row>
  </sheetData>
  <mergeCells count="18">
    <mergeCell ref="B5:BC5"/>
    <mergeCell ref="B7:C7"/>
    <mergeCell ref="D7:I7"/>
    <mergeCell ref="J7:N7"/>
    <mergeCell ref="O7:AV7"/>
    <mergeCell ref="AW7:BA7"/>
    <mergeCell ref="BB7:BC7"/>
    <mergeCell ref="B8:C9"/>
    <mergeCell ref="D8:I9"/>
    <mergeCell ref="J8:N9"/>
    <mergeCell ref="O8:AD8"/>
    <mergeCell ref="AF8:AV8"/>
    <mergeCell ref="AY8:AY9"/>
    <mergeCell ref="AZ8:BA9"/>
    <mergeCell ref="BB8:BC9"/>
    <mergeCell ref="O9:AD9"/>
    <mergeCell ref="AF9:AV9"/>
    <mergeCell ref="AW8:AX9"/>
  </mergeCells>
  <pageMargins left="0.39370078740157483" right="0.39370078740157483" top="0.39370078740157483" bottom="0.39370078740157483" header="0" footer="0"/>
  <pageSetup paperSize="9" scale="97" orientation="portrait" horizontalDpi="300" verticalDpi="300" r:id="rId1"/>
  <headerFooter alignWithMargins="0">
    <oddFooter>&amp;Cwww.kadmo.de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Grp.1</vt:lpstr>
      <vt:lpstr>Grp.2</vt:lpstr>
      <vt:lpstr>Grp.3</vt:lpstr>
      <vt:lpstr>Grp.4</vt:lpstr>
      <vt:lpstr>Grp.5-8</vt:lpstr>
      <vt:lpstr>Grp.9</vt:lpstr>
      <vt:lpstr>Spiel um Platz 16</vt:lpstr>
      <vt:lpstr>Grp.1!Druckbereich</vt:lpstr>
      <vt:lpstr>Grp.2!Druckbereich</vt:lpstr>
      <vt:lpstr>Grp.3!Druckbereich</vt:lpstr>
      <vt:lpstr>Grp.4!Druckbereich</vt:lpstr>
      <vt:lpstr>'Grp.5-8'!Druckbereich</vt:lpstr>
      <vt:lpstr>Grp.9!Druckbereich</vt:lpstr>
      <vt:lpstr>'Spiel um Platz 16'!Druckbereich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Saur</dc:creator>
  <cp:lastModifiedBy>Andreas Saur</cp:lastModifiedBy>
  <dcterms:created xsi:type="dcterms:W3CDTF">2014-04-30T15:29:02Z</dcterms:created>
  <dcterms:modified xsi:type="dcterms:W3CDTF">2014-06-09T18:31:32Z</dcterms:modified>
</cp:coreProperties>
</file>