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activeTab="0"/>
  </bookViews>
  <sheets>
    <sheet name="PC-Version" sheetId="1" r:id="rId1"/>
  </sheets>
  <definedNames>
    <definedName name="_xlnm.Print_Area" localSheetId="0">'PC-Version'!$A$1:$BD$116</definedName>
  </definedNames>
  <calcPr fullCalcOnLoad="1"/>
</workbook>
</file>

<file path=xl/sharedStrings.xml><?xml version="1.0" encoding="utf-8"?>
<sst xmlns="http://schemas.openxmlformats.org/spreadsheetml/2006/main" count="320" uniqueCount="82">
  <si>
    <t>Teutonia SuS Waltrop</t>
  </si>
  <si>
    <t>Hallenturnier für E2-Junioren</t>
  </si>
  <si>
    <t>Am</t>
  </si>
  <si>
    <t>Samstag</t>
  </si>
  <si>
    <t>, den</t>
  </si>
  <si>
    <t>im Stadion des FC Musterhausen</t>
  </si>
  <si>
    <t>Beginn:</t>
  </si>
  <si>
    <t>Uhr</t>
  </si>
  <si>
    <t>Spielzeit:</t>
  </si>
  <si>
    <t>x</t>
  </si>
  <si>
    <t>min</t>
  </si>
  <si>
    <t>Pause:</t>
  </si>
  <si>
    <t>I. Teilnehmende Mannschaften</t>
  </si>
  <si>
    <t>Gruppe A</t>
  </si>
  <si>
    <t>Gruppe B</t>
  </si>
  <si>
    <t>1.</t>
  </si>
  <si>
    <t>Teutonia SuS Waltrop 1</t>
  </si>
  <si>
    <t>TSV Marl-Hüls</t>
  </si>
  <si>
    <t>2.</t>
  </si>
  <si>
    <t>SG Selm</t>
  </si>
  <si>
    <t>ETuS Haltern</t>
  </si>
  <si>
    <t>3.</t>
  </si>
  <si>
    <t>VFL Senden</t>
  </si>
  <si>
    <t>SW Röllinghausen</t>
  </si>
  <si>
    <t>4.</t>
  </si>
  <si>
    <t>TuS Haltern</t>
  </si>
  <si>
    <t>Preussen Hochlarmark</t>
  </si>
  <si>
    <t>Gruppe C</t>
  </si>
  <si>
    <t>Gruppe D</t>
  </si>
  <si>
    <t>VfB Waltrop</t>
  </si>
  <si>
    <t>Teutonia SuS Waltrop 2</t>
  </si>
  <si>
    <t>SV Dorsten-Hardt</t>
  </si>
  <si>
    <t>RW Essen</t>
  </si>
  <si>
    <t>DSC Wanne Eickel</t>
  </si>
  <si>
    <t>Spvgg. BG Schwerin</t>
  </si>
  <si>
    <t>SG Castrop</t>
  </si>
  <si>
    <t>Hammer SC</t>
  </si>
  <si>
    <t>II. Spielplan Vorrunde</t>
  </si>
  <si>
    <t>Nr.</t>
  </si>
  <si>
    <t>Grp.</t>
  </si>
  <si>
    <t>Beginn</t>
  </si>
  <si>
    <t>Spielpaarung</t>
  </si>
  <si>
    <t>Ergebnis</t>
  </si>
  <si>
    <t>A</t>
  </si>
  <si>
    <t>-</t>
  </si>
  <si>
    <t>:</t>
  </si>
  <si>
    <t>Pkt.</t>
  </si>
  <si>
    <t>Tore</t>
  </si>
  <si>
    <t>Diff.</t>
  </si>
  <si>
    <t>B</t>
  </si>
  <si>
    <t>C</t>
  </si>
  <si>
    <t>D</t>
  </si>
  <si>
    <t>III. Abschlußtabellen Vorrunde</t>
  </si>
  <si>
    <t>IV. Endrunde</t>
  </si>
  <si>
    <t>1. Viertelfinale</t>
  </si>
  <si>
    <t>EtuS Haltern</t>
  </si>
  <si>
    <t>1. Gruppe A</t>
  </si>
  <si>
    <t>2. Gruppe B</t>
  </si>
  <si>
    <t>2. Viertelfinale</t>
  </si>
  <si>
    <t>1. Gruppe B</t>
  </si>
  <si>
    <t>2. Gruppe A</t>
  </si>
  <si>
    <t>3. Viertelfinale</t>
  </si>
  <si>
    <t>n.N</t>
  </si>
  <si>
    <t>1. Gruppe C</t>
  </si>
  <si>
    <t>2. Gruppe D</t>
  </si>
  <si>
    <t>4. Viertelfinale</t>
  </si>
  <si>
    <t>1. Gruppe D</t>
  </si>
  <si>
    <t>2. Gruppe C</t>
  </si>
  <si>
    <t>1. Halbfinale</t>
  </si>
  <si>
    <t>Sieger Spiel 25</t>
  </si>
  <si>
    <t>Sieger Spiel 27</t>
  </si>
  <si>
    <t>2. Halbfinale</t>
  </si>
  <si>
    <t>Sieger Spiel 26</t>
  </si>
  <si>
    <t>Sieger Spiel 28</t>
  </si>
  <si>
    <t>Spiel um Platz 3</t>
  </si>
  <si>
    <t>Verlierer Spiel 29</t>
  </si>
  <si>
    <t>Verlierer Spiel 30</t>
  </si>
  <si>
    <t>Finale</t>
  </si>
  <si>
    <t>Sieger Spiel 29</t>
  </si>
  <si>
    <t>Sieger Spiel 30</t>
  </si>
  <si>
    <t>V. Platzierungen</t>
  </si>
  <si>
    <t>Mehr Spielpläne gibt’s auf www.kadmo.de - Der Seite für Turnierplanung!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</si>
</sst>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HH:MM"/>
    <numFmt numFmtId="167" formatCode="MM:SS"/>
    <numFmt numFmtId="168" formatCode="0"/>
    <numFmt numFmtId="169" formatCode="0_ ;[RED]\-0\ "/>
    <numFmt numFmtId="170" formatCode="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23" fillId="0" borderId="0" xfId="0" applyFont="1" applyFill="1" applyBorder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6" fontId="24" fillId="0" borderId="10" xfId="0" applyNumberFormat="1" applyFont="1" applyBorder="1" applyAlignment="1">
      <alignment horizontal="center"/>
    </xf>
    <xf numFmtId="164" fontId="24" fillId="0" borderId="10" xfId="0" applyFont="1" applyBorder="1" applyAlignment="1">
      <alignment horizontal="center"/>
    </xf>
    <xf numFmtId="167" fontId="24" fillId="0" borderId="10" xfId="0" applyNumberFormat="1" applyFont="1" applyBorder="1" applyAlignment="1">
      <alignment horizontal="center"/>
    </xf>
    <xf numFmtId="164" fontId="25" fillId="0" borderId="0" xfId="0" applyFont="1" applyAlignment="1">
      <alignment/>
    </xf>
    <xf numFmtId="164" fontId="24" fillId="20" borderId="11" xfId="0" applyFont="1" applyFill="1" applyBorder="1" applyAlignment="1">
      <alignment horizontal="center"/>
    </xf>
    <xf numFmtId="164" fontId="22" fillId="0" borderId="12" xfId="0" applyFont="1" applyBorder="1" applyAlignment="1">
      <alignment horizontal="center"/>
    </xf>
    <xf numFmtId="164" fontId="22" fillId="0" borderId="0" xfId="0" applyFont="1" applyBorder="1" applyAlignment="1">
      <alignment horizontal="left" shrinkToFit="1"/>
    </xf>
    <xf numFmtId="164" fontId="0" fillId="0" borderId="13" xfId="0" applyFont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left" shrinkToFit="1"/>
    </xf>
    <xf numFmtId="164" fontId="0" fillId="0" borderId="16" xfId="0" applyFont="1" applyBorder="1" applyAlignment="1">
      <alignment horizontal="center"/>
    </xf>
    <xf numFmtId="164" fontId="26" fillId="0" borderId="0" xfId="0" applyFont="1" applyAlignment="1">
      <alignment/>
    </xf>
    <xf numFmtId="164" fontId="0" fillId="0" borderId="0" xfId="0" applyAlignment="1">
      <alignment vertical="center"/>
    </xf>
    <xf numFmtId="164" fontId="27" fillId="20" borderId="17" xfId="0" applyFont="1" applyFill="1" applyBorder="1" applyAlignment="1">
      <alignment horizontal="center" vertical="center"/>
    </xf>
    <xf numFmtId="164" fontId="27" fillId="20" borderId="18" xfId="0" applyFont="1" applyFill="1" applyBorder="1" applyAlignment="1">
      <alignment horizontal="center" vertical="center"/>
    </xf>
    <xf numFmtId="164" fontId="27" fillId="20" borderId="19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26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>
      <alignment vertical="center"/>
    </xf>
    <xf numFmtId="164" fontId="18" fillId="0" borderId="0" xfId="0" applyFont="1" applyFill="1" applyBorder="1" applyAlignment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horizontal="left" vertical="center" shrinkToFit="1"/>
    </xf>
    <xf numFmtId="164" fontId="26" fillId="0" borderId="23" xfId="0" applyFont="1" applyFill="1" applyBorder="1" applyAlignment="1">
      <alignment horizontal="center" vertical="center"/>
    </xf>
    <xf numFmtId="164" fontId="0" fillId="0" borderId="24" xfId="0" applyFont="1" applyFill="1" applyBorder="1" applyAlignment="1">
      <alignment horizontal="left" vertical="center" shrinkToFit="1"/>
    </xf>
    <xf numFmtId="164" fontId="26" fillId="0" borderId="22" xfId="0" applyFont="1" applyFill="1" applyBorder="1" applyAlignment="1">
      <alignment horizontal="center" vertical="center"/>
    </xf>
    <xf numFmtId="164" fontId="26" fillId="0" borderId="24" xfId="0" applyFont="1" applyFill="1" applyBorder="1" applyAlignment="1">
      <alignment horizontal="center" vertical="center"/>
    </xf>
    <xf numFmtId="164" fontId="26" fillId="0" borderId="25" xfId="0" applyFont="1" applyFill="1" applyBorder="1" applyAlignment="1">
      <alignment horizontal="center" vertical="center"/>
    </xf>
    <xf numFmtId="164" fontId="0" fillId="0" borderId="0" xfId="0" applyFont="1" applyFill="1" applyBorder="1" applyAlignment="1" applyProtection="1">
      <alignment horizontal="center" vertical="center"/>
      <protection hidden="1"/>
    </xf>
    <xf numFmtId="164" fontId="18" fillId="0" borderId="0" xfId="0" applyFont="1" applyFill="1" applyBorder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28" fillId="0" borderId="0" xfId="0" applyFont="1" applyFill="1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0" fillId="0" borderId="26" xfId="0" applyFont="1" applyFill="1" applyBorder="1" applyAlignment="1">
      <alignment horizontal="center" vertical="center"/>
    </xf>
    <xf numFmtId="164" fontId="0" fillId="0" borderId="27" xfId="0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4" fontId="0" fillId="0" borderId="28" xfId="0" applyFont="1" applyFill="1" applyBorder="1" applyAlignment="1">
      <alignment horizontal="left" vertical="center" shrinkToFit="1"/>
    </xf>
    <xf numFmtId="164" fontId="26" fillId="0" borderId="29" xfId="0" applyFont="1" applyFill="1" applyBorder="1" applyAlignment="1">
      <alignment horizontal="center" vertical="center"/>
    </xf>
    <xf numFmtId="164" fontId="0" fillId="0" borderId="30" xfId="0" applyFont="1" applyFill="1" applyBorder="1" applyAlignment="1">
      <alignment horizontal="left" vertical="center" shrinkToFit="1"/>
    </xf>
    <xf numFmtId="164" fontId="26" fillId="0" borderId="28" xfId="0" applyFont="1" applyFill="1" applyBorder="1" applyAlignment="1">
      <alignment horizontal="center" vertical="center"/>
    </xf>
    <xf numFmtId="164" fontId="26" fillId="0" borderId="30" xfId="0" applyFont="1" applyFill="1" applyBorder="1" applyAlignment="1">
      <alignment horizontal="center" vertical="center"/>
    </xf>
    <xf numFmtId="164" fontId="26" fillId="0" borderId="31" xfId="0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left" vertical="center"/>
    </xf>
    <xf numFmtId="168" fontId="18" fillId="0" borderId="0" xfId="0" applyNumberFormat="1" applyFont="1" applyBorder="1" applyAlignment="1">
      <alignment horizontal="center" vertical="center"/>
    </xf>
    <xf numFmtId="164" fontId="26" fillId="0" borderId="0" xfId="0" applyFont="1" applyAlignment="1">
      <alignment vertical="center"/>
    </xf>
    <xf numFmtId="164" fontId="29" fillId="0" borderId="0" xfId="0" applyFont="1" applyFill="1" applyBorder="1" applyAlignment="1">
      <alignment vertical="center"/>
    </xf>
    <xf numFmtId="164" fontId="29" fillId="0" borderId="0" xfId="0" applyFont="1" applyFill="1" applyBorder="1" applyAlignment="1">
      <alignment horizontal="left" vertical="center"/>
    </xf>
    <xf numFmtId="164" fontId="29" fillId="0" borderId="0" xfId="0" applyFont="1" applyFill="1" applyBorder="1" applyAlignment="1">
      <alignment horizontal="center" vertical="center"/>
    </xf>
    <xf numFmtId="164" fontId="30" fillId="0" borderId="0" xfId="0" applyFont="1" applyFill="1" applyBorder="1" applyAlignment="1">
      <alignment horizontal="center" vertical="center"/>
    </xf>
    <xf numFmtId="169" fontId="29" fillId="0" borderId="0" xfId="0" applyNumberFormat="1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left" vertical="center" readingOrder="2"/>
    </xf>
    <xf numFmtId="169" fontId="29" fillId="0" borderId="0" xfId="0" applyNumberFormat="1" applyFont="1" applyFill="1" applyBorder="1" applyAlignment="1">
      <alignment horizontal="center" vertical="top" wrapText="1" readingOrder="1"/>
    </xf>
    <xf numFmtId="164" fontId="0" fillId="0" borderId="32" xfId="0" applyFont="1" applyFill="1" applyBorder="1" applyAlignment="1">
      <alignment horizontal="center" vertical="center"/>
    </xf>
    <xf numFmtId="164" fontId="0" fillId="0" borderId="33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4" fontId="0" fillId="0" borderId="35" xfId="0" applyFont="1" applyFill="1" applyBorder="1" applyAlignment="1">
      <alignment horizontal="left" vertical="center" shrinkToFit="1"/>
    </xf>
    <xf numFmtId="164" fontId="26" fillId="0" borderId="15" xfId="0" applyFont="1" applyFill="1" applyBorder="1" applyAlignment="1">
      <alignment horizontal="center" vertical="center"/>
    </xf>
    <xf numFmtId="164" fontId="0" fillId="0" borderId="36" xfId="0" applyFont="1" applyFill="1" applyBorder="1" applyAlignment="1">
      <alignment horizontal="left" vertical="center" shrinkToFit="1"/>
    </xf>
    <xf numFmtId="164" fontId="26" fillId="0" borderId="35" xfId="0" applyFont="1" applyFill="1" applyBorder="1" applyAlignment="1">
      <alignment horizontal="center" vertical="center"/>
    </xf>
    <xf numFmtId="164" fontId="26" fillId="0" borderId="36" xfId="0" applyFont="1" applyFill="1" applyBorder="1" applyAlignment="1">
      <alignment horizontal="center" vertical="center"/>
    </xf>
    <xf numFmtId="164" fontId="26" fillId="0" borderId="37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left" vertical="center" shrinkToFit="1"/>
    </xf>
    <xf numFmtId="164" fontId="26" fillId="0" borderId="0" xfId="0" applyFont="1" applyFill="1" applyBorder="1" applyAlignment="1">
      <alignment horizontal="center" vertical="center"/>
    </xf>
    <xf numFmtId="164" fontId="27" fillId="0" borderId="0" xfId="0" applyFont="1" applyAlignment="1">
      <alignment/>
    </xf>
    <xf numFmtId="164" fontId="27" fillId="20" borderId="11" xfId="0" applyFont="1" applyFill="1" applyBorder="1" applyAlignment="1">
      <alignment horizontal="center" vertical="center"/>
    </xf>
    <xf numFmtId="164" fontId="27" fillId="0" borderId="0" xfId="0" applyFont="1" applyAlignment="1">
      <alignment vertical="center"/>
    </xf>
    <xf numFmtId="164" fontId="27" fillId="0" borderId="0" xfId="0" applyFont="1" applyFill="1" applyBorder="1" applyAlignment="1">
      <alignment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4" fontId="31" fillId="0" borderId="0" xfId="0" applyFont="1" applyBorder="1" applyAlignment="1">
      <alignment/>
    </xf>
    <xf numFmtId="164" fontId="31" fillId="0" borderId="0" xfId="0" applyFont="1" applyAlignment="1">
      <alignment/>
    </xf>
    <xf numFmtId="164" fontId="0" fillId="0" borderId="38" xfId="0" applyFont="1" applyBorder="1" applyAlignment="1">
      <alignment horizontal="center" vertical="center"/>
    </xf>
    <xf numFmtId="164" fontId="0" fillId="0" borderId="10" xfId="0" applyBorder="1" applyAlignment="1">
      <alignment horizontal="left" vertical="center" shrinkToFit="1"/>
    </xf>
    <xf numFmtId="164" fontId="0" fillId="0" borderId="3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9" fontId="0" fillId="0" borderId="39" xfId="0" applyNumberFormat="1" applyBorder="1" applyAlignment="1">
      <alignment horizontal="center" vertical="center"/>
    </xf>
    <xf numFmtId="164" fontId="0" fillId="0" borderId="40" xfId="0" applyFont="1" applyBorder="1" applyAlignment="1">
      <alignment horizontal="center" vertical="center"/>
    </xf>
    <xf numFmtId="164" fontId="0" fillId="0" borderId="29" xfId="0" applyBorder="1" applyAlignment="1">
      <alignment horizontal="left" vertical="center" shrinkToFit="1"/>
    </xf>
    <xf numFmtId="164" fontId="0" fillId="0" borderId="41" xfId="0" applyBorder="1" applyAlignment="1">
      <alignment horizontal="center" vertical="center"/>
    </xf>
    <xf numFmtId="164" fontId="0" fillId="0" borderId="29" xfId="0" applyBorder="1" applyAlignment="1">
      <alignment horizontal="center" vertical="center"/>
    </xf>
    <xf numFmtId="164" fontId="26" fillId="0" borderId="29" xfId="0" applyFont="1" applyBorder="1" applyAlignment="1">
      <alignment horizontal="center" vertical="center"/>
    </xf>
    <xf numFmtId="169" fontId="0" fillId="0" borderId="41" xfId="0" applyNumberForma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42" xfId="0" applyBorder="1" applyAlignment="1">
      <alignment horizontal="left" vertical="center" shrinkToFit="1"/>
    </xf>
    <xf numFmtId="164" fontId="0" fillId="0" borderId="43" xfId="0" applyBorder="1" applyAlignment="1">
      <alignment horizontal="center" vertical="center"/>
    </xf>
    <xf numFmtId="164" fontId="0" fillId="0" borderId="42" xfId="0" applyBorder="1" applyAlignment="1">
      <alignment horizontal="center" vertical="center"/>
    </xf>
    <xf numFmtId="164" fontId="26" fillId="0" borderId="42" xfId="0" applyFont="1" applyBorder="1" applyAlignment="1">
      <alignment horizontal="center" vertical="center"/>
    </xf>
    <xf numFmtId="169" fontId="0" fillId="0" borderId="43" xfId="0" applyNumberFormat="1" applyBorder="1" applyAlignment="1">
      <alignment horizontal="center" vertical="center"/>
    </xf>
    <xf numFmtId="164" fontId="27" fillId="7" borderId="17" xfId="0" applyFont="1" applyFill="1" applyBorder="1" applyAlignment="1">
      <alignment horizontal="center" vertical="center"/>
    </xf>
    <xf numFmtId="164" fontId="27" fillId="7" borderId="18" xfId="0" applyFont="1" applyFill="1" applyBorder="1" applyAlignment="1">
      <alignment horizontal="center" vertical="center"/>
    </xf>
    <xf numFmtId="164" fontId="27" fillId="7" borderId="19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 shrinkToFit="1"/>
    </xf>
    <xf numFmtId="170" fontId="0" fillId="0" borderId="11" xfId="0" applyNumberFormat="1" applyFont="1" applyFill="1" applyBorder="1" applyAlignment="1">
      <alignment horizontal="center" vertical="center"/>
    </xf>
    <xf numFmtId="164" fontId="0" fillId="0" borderId="44" xfId="0" applyFont="1" applyFill="1" applyBorder="1" applyAlignment="1">
      <alignment horizontal="left" vertical="center" shrinkToFit="1"/>
    </xf>
    <xf numFmtId="164" fontId="26" fillId="0" borderId="45" xfId="0" applyFont="1" applyFill="1" applyBorder="1" applyAlignment="1">
      <alignment horizontal="center" vertical="center"/>
    </xf>
    <xf numFmtId="164" fontId="0" fillId="0" borderId="46" xfId="0" applyFont="1" applyFill="1" applyBorder="1" applyAlignment="1">
      <alignment horizontal="left" vertical="center"/>
    </xf>
    <xf numFmtId="164" fontId="26" fillId="0" borderId="47" xfId="0" applyFont="1" applyFill="1" applyBorder="1" applyAlignment="1">
      <alignment horizontal="center" vertical="center"/>
    </xf>
    <xf numFmtId="164" fontId="26" fillId="0" borderId="48" xfId="0" applyFont="1" applyFill="1" applyBorder="1" applyAlignment="1">
      <alignment horizontal="center" vertical="center"/>
    </xf>
    <xf numFmtId="164" fontId="26" fillId="0" borderId="49" xfId="0" applyFont="1" applyFill="1" applyBorder="1" applyAlignment="1">
      <alignment horizontal="center" vertical="center"/>
    </xf>
    <xf numFmtId="164" fontId="29" fillId="0" borderId="0" xfId="0" applyFont="1" applyAlignment="1">
      <alignment/>
    </xf>
    <xf numFmtId="164" fontId="29" fillId="0" borderId="50" xfId="0" applyFont="1" applyBorder="1" applyAlignment="1">
      <alignment horizontal="center"/>
    </xf>
    <xf numFmtId="164" fontId="29" fillId="0" borderId="15" xfId="0" applyFont="1" applyBorder="1" applyAlignment="1">
      <alignment/>
    </xf>
    <xf numFmtId="164" fontId="29" fillId="0" borderId="51" xfId="0" applyFont="1" applyBorder="1" applyAlignment="1">
      <alignment horizontal="center"/>
    </xf>
    <xf numFmtId="164" fontId="29" fillId="0" borderId="0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2" fillId="0" borderId="0" xfId="0" applyFont="1" applyFill="1" applyAlignment="1">
      <alignment/>
    </xf>
    <xf numFmtId="164" fontId="32" fillId="0" borderId="0" xfId="0" applyFont="1" applyBorder="1" applyAlignment="1">
      <alignment/>
    </xf>
    <xf numFmtId="164" fontId="32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shrinkToFit="1"/>
    </xf>
    <xf numFmtId="170" fontId="0" fillId="0" borderId="0" xfId="0" applyNumberFormat="1" applyFont="1" applyFill="1" applyBorder="1" applyAlignment="1">
      <alignment horizontal="center" vertical="center"/>
    </xf>
    <xf numFmtId="164" fontId="29" fillId="0" borderId="0" xfId="0" applyFont="1" applyBorder="1" applyAlignment="1">
      <alignment horizontal="center"/>
    </xf>
    <xf numFmtId="164" fontId="29" fillId="0" borderId="0" xfId="0" applyFont="1" applyBorder="1" applyAlignment="1">
      <alignment/>
    </xf>
    <xf numFmtId="164" fontId="27" fillId="6" borderId="17" xfId="0" applyFont="1" applyFill="1" applyBorder="1" applyAlignment="1">
      <alignment horizontal="center" vertical="center"/>
    </xf>
    <xf numFmtId="164" fontId="27" fillId="6" borderId="18" xfId="0" applyFont="1" applyFill="1" applyBorder="1" applyAlignment="1">
      <alignment horizontal="center" vertical="center"/>
    </xf>
    <xf numFmtId="164" fontId="27" fillId="6" borderId="19" xfId="0" applyFont="1" applyFill="1" applyBorder="1" applyAlignment="1">
      <alignment horizontal="center" vertical="center"/>
    </xf>
    <xf numFmtId="164" fontId="0" fillId="0" borderId="44" xfId="0" applyFont="1" applyFill="1" applyBorder="1" applyAlignment="1">
      <alignment horizontal="left" vertical="center"/>
    </xf>
    <xf numFmtId="164" fontId="27" fillId="4" borderId="17" xfId="0" applyFont="1" applyFill="1" applyBorder="1" applyAlignment="1">
      <alignment horizontal="center" vertical="center"/>
    </xf>
    <xf numFmtId="164" fontId="27" fillId="4" borderId="18" xfId="0" applyFont="1" applyFill="1" applyBorder="1" applyAlignment="1">
      <alignment horizontal="center" vertical="center"/>
    </xf>
    <xf numFmtId="164" fontId="27" fillId="4" borderId="19" xfId="0" applyFont="1" applyFill="1" applyBorder="1" applyAlignment="1">
      <alignment horizontal="center" vertical="center"/>
    </xf>
    <xf numFmtId="164" fontId="33" fillId="0" borderId="44" xfId="0" applyFont="1" applyBorder="1" applyAlignment="1" applyProtection="1">
      <alignment horizontal="center" vertical="center"/>
      <protection hidden="1"/>
    </xf>
    <xf numFmtId="164" fontId="33" fillId="0" borderId="45" xfId="0" applyFont="1" applyBorder="1" applyAlignment="1" applyProtection="1">
      <alignment horizontal="center" vertical="center"/>
      <protection hidden="1"/>
    </xf>
    <xf numFmtId="164" fontId="33" fillId="0" borderId="46" xfId="0" applyFont="1" applyBorder="1" applyAlignment="1" applyProtection="1">
      <alignment horizontal="left" vertical="center"/>
      <protection hidden="1"/>
    </xf>
    <xf numFmtId="164" fontId="33" fillId="0" borderId="40" xfId="0" applyFont="1" applyBorder="1" applyAlignment="1" applyProtection="1">
      <alignment horizontal="center" vertical="center"/>
      <protection hidden="1"/>
    </xf>
    <xf numFmtId="164" fontId="33" fillId="0" borderId="29" xfId="0" applyFont="1" applyBorder="1" applyAlignment="1" applyProtection="1">
      <alignment horizontal="center" vertical="center"/>
      <protection hidden="1"/>
    </xf>
    <xf numFmtId="164" fontId="33" fillId="0" borderId="52" xfId="0" applyFont="1" applyBorder="1" applyAlignment="1" applyProtection="1">
      <alignment horizontal="left" vertical="center"/>
      <protection hidden="1"/>
    </xf>
    <xf numFmtId="164" fontId="33" fillId="0" borderId="50" xfId="0" applyFont="1" applyBorder="1" applyAlignment="1" applyProtection="1">
      <alignment horizontal="center" vertical="center"/>
      <protection hidden="1"/>
    </xf>
    <xf numFmtId="164" fontId="33" fillId="0" borderId="42" xfId="0" applyFont="1" applyBorder="1" applyAlignment="1" applyProtection="1">
      <alignment horizontal="center" vertical="center"/>
      <protection hidden="1"/>
    </xf>
    <xf numFmtId="164" fontId="33" fillId="0" borderId="51" xfId="0" applyFont="1" applyBorder="1" applyAlignment="1" applyProtection="1">
      <alignment horizontal="left" vertical="center"/>
      <protection hidden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1</xdr:row>
      <xdr:rowOff>28575</xdr:rowOff>
    </xdr:from>
    <xdr:to>
      <xdr:col>56</xdr:col>
      <xdr:colOff>85725</xdr:colOff>
      <xdr:row>3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23825"/>
          <a:ext cx="23812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119"/>
  <sheetViews>
    <sheetView showGridLines="0" tabSelected="1" zoomScale="112" zoomScaleNormal="112" workbookViewId="0" topLeftCell="A88">
      <selection activeCell="AF97" sqref="AF97"/>
    </sheetView>
  </sheetViews>
  <sheetFormatPr defaultColWidth="2.28125" defaultRowHeight="12.75"/>
  <cols>
    <col min="1" max="55" width="1.7109375" style="0" customWidth="1"/>
    <col min="56" max="56" width="1.7109375" style="1" customWidth="1"/>
    <col min="57" max="57" width="1.7109375" style="2" customWidth="1"/>
    <col min="58" max="72" width="0" style="2" hidden="1" customWidth="1"/>
    <col min="73" max="73" width="2.28125" style="3" customWidth="1"/>
    <col min="74" max="74" width="1.7109375" style="4" customWidth="1"/>
    <col min="75" max="75" width="2.28125" style="4" customWidth="1"/>
    <col min="76" max="78" width="1.7109375" style="4" customWidth="1"/>
    <col min="79" max="79" width="12.421875" style="3" customWidth="1"/>
    <col min="80" max="80" width="8.00390625" style="3" customWidth="1"/>
    <col min="81" max="81" width="4.140625" style="5" customWidth="1"/>
    <col min="82" max="82" width="1.7109375" style="5" customWidth="1"/>
    <col min="83" max="83" width="4.140625" style="5" customWidth="1"/>
    <col min="84" max="86" width="6.28125" style="5" customWidth="1"/>
    <col min="87" max="88" width="6.28125" style="6" customWidth="1"/>
    <col min="89" max="89" width="1.7109375" style="6" customWidth="1"/>
    <col min="90" max="103" width="1.7109375" style="1" customWidth="1"/>
    <col min="104" max="16384" width="1.7109375" style="0" customWidth="1"/>
  </cols>
  <sheetData>
    <row r="1" ht="7.5" customHeight="1"/>
    <row r="2" spans="1:42" ht="33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89" s="8" customFormat="1" ht="22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10"/>
      <c r="BV3" s="11"/>
      <c r="BW3" s="11"/>
      <c r="BX3" s="11"/>
      <c r="BY3" s="11"/>
      <c r="BZ3" s="11"/>
      <c r="CA3" s="10"/>
      <c r="CB3" s="10"/>
      <c r="CC3" s="12"/>
      <c r="CD3" s="12"/>
      <c r="CE3" s="12"/>
      <c r="CF3" s="12"/>
      <c r="CG3" s="12"/>
      <c r="CH3" s="12"/>
      <c r="CI3" s="13"/>
      <c r="CJ3" s="13"/>
      <c r="CK3" s="13"/>
    </row>
    <row r="4" spans="1:89" s="15" customFormat="1" ht="1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7"/>
      <c r="BV4" s="18"/>
      <c r="BW4" s="18"/>
      <c r="BX4" s="18"/>
      <c r="BY4" s="18"/>
      <c r="BZ4" s="18"/>
      <c r="CA4" s="17"/>
      <c r="CB4" s="17"/>
      <c r="CC4" s="19"/>
      <c r="CD4" s="19"/>
      <c r="CE4" s="19"/>
      <c r="CF4" s="19"/>
      <c r="CG4" s="19"/>
      <c r="CH4" s="19"/>
      <c r="CI4" s="20"/>
      <c r="CJ4" s="20"/>
      <c r="CK4" s="20"/>
    </row>
    <row r="5" spans="57:89" s="15" customFormat="1" ht="6" customHeight="1"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7"/>
      <c r="BV5" s="18"/>
      <c r="BW5" s="18"/>
      <c r="BX5" s="18"/>
      <c r="BY5" s="18"/>
      <c r="BZ5" s="18"/>
      <c r="CA5" s="17"/>
      <c r="CB5" s="17"/>
      <c r="CC5" s="19"/>
      <c r="CD5" s="19"/>
      <c r="CE5" s="19"/>
      <c r="CF5" s="19"/>
      <c r="CG5" s="19"/>
      <c r="CH5" s="19"/>
      <c r="CI5" s="20"/>
      <c r="CJ5" s="20"/>
      <c r="CK5" s="20"/>
    </row>
    <row r="6" spans="12:89" s="15" customFormat="1" ht="15">
      <c r="L6" s="21" t="s">
        <v>2</v>
      </c>
      <c r="M6" s="22" t="s">
        <v>3</v>
      </c>
      <c r="N6" s="22"/>
      <c r="O6" s="22"/>
      <c r="P6" s="22"/>
      <c r="Q6" s="22"/>
      <c r="R6" s="22"/>
      <c r="S6" s="22"/>
      <c r="T6" s="22"/>
      <c r="U6" s="15" t="s">
        <v>4</v>
      </c>
      <c r="Y6" s="23">
        <v>41307</v>
      </c>
      <c r="Z6" s="23"/>
      <c r="AA6" s="23"/>
      <c r="AB6" s="23"/>
      <c r="AC6" s="23"/>
      <c r="AD6" s="23"/>
      <c r="AE6" s="23"/>
      <c r="AF6" s="23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7"/>
      <c r="BV6" s="18"/>
      <c r="BW6" s="18"/>
      <c r="BX6" s="18"/>
      <c r="BY6" s="18"/>
      <c r="BZ6" s="18"/>
      <c r="CA6" s="17"/>
      <c r="CB6" s="17"/>
      <c r="CC6" s="19"/>
      <c r="CD6" s="19"/>
      <c r="CE6" s="19"/>
      <c r="CF6" s="19"/>
      <c r="CG6" s="19"/>
      <c r="CH6" s="19"/>
      <c r="CI6" s="20"/>
      <c r="CJ6" s="20"/>
      <c r="CK6" s="20"/>
    </row>
    <row r="7" spans="57:89" s="15" customFormat="1" ht="6" customHeight="1"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7"/>
      <c r="BV7" s="18"/>
      <c r="BW7" s="18"/>
      <c r="BX7" s="18"/>
      <c r="BY7" s="18"/>
      <c r="BZ7" s="18"/>
      <c r="CA7" s="17"/>
      <c r="CB7" s="17"/>
      <c r="CC7" s="19"/>
      <c r="CD7" s="19"/>
      <c r="CE7" s="19"/>
      <c r="CF7" s="19"/>
      <c r="CG7" s="19"/>
      <c r="CH7" s="19"/>
      <c r="CI7" s="20"/>
      <c r="CJ7" s="20"/>
      <c r="CK7" s="20"/>
    </row>
    <row r="8" spans="2:89" s="15" customFormat="1" ht="15">
      <c r="B8" s="24" t="s">
        <v>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7"/>
      <c r="BV8" s="18"/>
      <c r="BW8" s="18"/>
      <c r="BX8" s="18"/>
      <c r="BY8" s="18"/>
      <c r="BZ8" s="18"/>
      <c r="CA8" s="17"/>
      <c r="CB8" s="17"/>
      <c r="CC8" s="19"/>
      <c r="CD8" s="19"/>
      <c r="CE8" s="19"/>
      <c r="CF8" s="19"/>
      <c r="CG8" s="19"/>
      <c r="CH8" s="19"/>
      <c r="CI8" s="20"/>
      <c r="CJ8" s="20"/>
      <c r="CK8" s="20"/>
    </row>
    <row r="9" spans="57:89" s="15" customFormat="1" ht="6" customHeight="1"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7"/>
      <c r="BV9" s="18"/>
      <c r="BW9" s="18"/>
      <c r="BX9" s="18"/>
      <c r="BY9" s="18"/>
      <c r="BZ9" s="18"/>
      <c r="CA9" s="17"/>
      <c r="CB9" s="17"/>
      <c r="CC9" s="19"/>
      <c r="CD9" s="19"/>
      <c r="CE9" s="19"/>
      <c r="CF9" s="19"/>
      <c r="CG9" s="19"/>
      <c r="CH9" s="19"/>
      <c r="CI9" s="20"/>
      <c r="CJ9" s="20"/>
      <c r="CK9" s="20"/>
    </row>
    <row r="10" spans="7:89" s="15" customFormat="1" ht="15">
      <c r="G10" s="25" t="s">
        <v>6</v>
      </c>
      <c r="H10" s="26">
        <v>0.4166666666666667</v>
      </c>
      <c r="I10" s="26"/>
      <c r="J10" s="26"/>
      <c r="K10" s="26"/>
      <c r="L10" s="26"/>
      <c r="M10" s="1" t="s">
        <v>7</v>
      </c>
      <c r="T10" s="25" t="s">
        <v>8</v>
      </c>
      <c r="U10" s="27">
        <v>1</v>
      </c>
      <c r="V10" s="27"/>
      <c r="W10" s="27" t="s">
        <v>9</v>
      </c>
      <c r="X10" s="28">
        <v>0.006944444444444444</v>
      </c>
      <c r="Y10" s="28"/>
      <c r="Z10" s="28"/>
      <c r="AA10" s="28"/>
      <c r="AB10" s="28"/>
      <c r="AC10" s="1" t="s">
        <v>10</v>
      </c>
      <c r="AK10" s="25" t="s">
        <v>11</v>
      </c>
      <c r="AL10" s="28">
        <v>0.001388888888888889</v>
      </c>
      <c r="AM10" s="28"/>
      <c r="AN10" s="28"/>
      <c r="AO10" s="28"/>
      <c r="AP10" s="28"/>
      <c r="AQ10" s="1" t="s">
        <v>10</v>
      </c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7"/>
      <c r="BV10" s="18"/>
      <c r="BW10" s="18"/>
      <c r="BX10" s="18"/>
      <c r="BY10" s="18"/>
      <c r="BZ10" s="18"/>
      <c r="CA10" s="17"/>
      <c r="CB10" s="17"/>
      <c r="CC10" s="19"/>
      <c r="CD10" s="19"/>
      <c r="CE10" s="19"/>
      <c r="CF10" s="19"/>
      <c r="CG10" s="19"/>
      <c r="CH10" s="19"/>
      <c r="CI10" s="20"/>
      <c r="CJ10" s="20"/>
      <c r="CK10" s="20"/>
    </row>
    <row r="11" ht="9" customHeight="1"/>
    <row r="12" ht="6" customHeight="1"/>
    <row r="13" ht="12.75">
      <c r="B13" s="29" t="s">
        <v>12</v>
      </c>
    </row>
    <row r="14" ht="6" customHeight="1"/>
    <row r="15" spans="2:55" ht="15">
      <c r="B15" s="30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E15" s="30" t="s">
        <v>14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2:55" ht="15">
      <c r="B16" s="31" t="s">
        <v>15</v>
      </c>
      <c r="C16" s="31"/>
      <c r="D16" s="32" t="s">
        <v>16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3"/>
      <c r="Z16" s="33"/>
      <c r="AE16" s="31" t="s">
        <v>15</v>
      </c>
      <c r="AF16" s="31"/>
      <c r="AG16" s="32" t="s">
        <v>17</v>
      </c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3"/>
      <c r="BC16" s="33"/>
    </row>
    <row r="17" spans="2:55" ht="15">
      <c r="B17" s="31" t="s">
        <v>18</v>
      </c>
      <c r="C17" s="31"/>
      <c r="D17" s="32" t="s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3"/>
      <c r="Z17" s="33"/>
      <c r="AE17" s="31" t="s">
        <v>18</v>
      </c>
      <c r="AF17" s="31"/>
      <c r="AG17" s="32" t="s">
        <v>20</v>
      </c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3"/>
      <c r="BC17" s="33"/>
    </row>
    <row r="18" spans="2:55" ht="15">
      <c r="B18" s="31" t="s">
        <v>21</v>
      </c>
      <c r="C18" s="31"/>
      <c r="D18" s="32" t="s">
        <v>22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3"/>
      <c r="Z18" s="33"/>
      <c r="AE18" s="31" t="s">
        <v>21</v>
      </c>
      <c r="AF18" s="31"/>
      <c r="AG18" s="32" t="s">
        <v>23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3"/>
      <c r="BC18" s="33"/>
    </row>
    <row r="19" spans="2:55" ht="15">
      <c r="B19" s="34" t="s">
        <v>24</v>
      </c>
      <c r="C19" s="34"/>
      <c r="D19" s="35" t="s">
        <v>25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E19" s="34" t="s">
        <v>24</v>
      </c>
      <c r="AF19" s="34"/>
      <c r="AG19" s="35" t="s">
        <v>26</v>
      </c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6"/>
      <c r="BC19" s="36"/>
    </row>
    <row r="20" spans="57:80" ht="6" customHeight="1"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6"/>
      <c r="BV20" s="6"/>
      <c r="BW20" s="6"/>
      <c r="BX20" s="6"/>
      <c r="BY20" s="6"/>
      <c r="BZ20" s="6"/>
      <c r="CA20" s="5"/>
      <c r="CB20" s="5"/>
    </row>
    <row r="21" spans="2:80" ht="15">
      <c r="B21" s="30" t="s">
        <v>27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E21" s="30" t="s">
        <v>28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6"/>
      <c r="BV21" s="6"/>
      <c r="BW21" s="6"/>
      <c r="BX21" s="6"/>
      <c r="BY21" s="6"/>
      <c r="BZ21" s="6"/>
      <c r="CA21" s="5"/>
      <c r="CB21" s="5"/>
    </row>
    <row r="22" spans="2:80" ht="15">
      <c r="B22" s="31" t="s">
        <v>15</v>
      </c>
      <c r="C22" s="31"/>
      <c r="D22" s="32" t="s">
        <v>29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/>
      <c r="Z22" s="33"/>
      <c r="AE22" s="31" t="s">
        <v>15</v>
      </c>
      <c r="AF22" s="31"/>
      <c r="AG22" s="32" t="s">
        <v>30</v>
      </c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3"/>
      <c r="BC22" s="33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6"/>
      <c r="BV22" s="6"/>
      <c r="BW22" s="6"/>
      <c r="BX22" s="6"/>
      <c r="BY22" s="6"/>
      <c r="BZ22" s="6"/>
      <c r="CA22" s="5"/>
      <c r="CB22" s="5"/>
    </row>
    <row r="23" spans="2:80" ht="15">
      <c r="B23" s="31" t="s">
        <v>18</v>
      </c>
      <c r="C23" s="31"/>
      <c r="D23" s="32" t="s">
        <v>31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3"/>
      <c r="Z23" s="33"/>
      <c r="AE23" s="31" t="s">
        <v>18</v>
      </c>
      <c r="AF23" s="31"/>
      <c r="AG23" s="32" t="s">
        <v>32</v>
      </c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3"/>
      <c r="BC23" s="33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6"/>
      <c r="BV23" s="6"/>
      <c r="BW23" s="6"/>
      <c r="BX23" s="6"/>
      <c r="BY23" s="6"/>
      <c r="BZ23" s="6"/>
      <c r="CA23" s="5"/>
      <c r="CB23" s="5"/>
    </row>
    <row r="24" spans="2:80" ht="15">
      <c r="B24" s="31" t="s">
        <v>21</v>
      </c>
      <c r="C24" s="31"/>
      <c r="D24" s="32" t="s">
        <v>33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3"/>
      <c r="Z24" s="33"/>
      <c r="AE24" s="31" t="s">
        <v>21</v>
      </c>
      <c r="AF24" s="31"/>
      <c r="AG24" s="32" t="s">
        <v>34</v>
      </c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3"/>
      <c r="BC24" s="33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6"/>
      <c r="BV24" s="6"/>
      <c r="BW24" s="6"/>
      <c r="BX24" s="6"/>
      <c r="BY24" s="6"/>
      <c r="BZ24" s="6"/>
      <c r="CA24" s="5"/>
      <c r="CB24" s="5"/>
    </row>
    <row r="25" spans="2:80" ht="15">
      <c r="B25" s="34" t="s">
        <v>24</v>
      </c>
      <c r="C25" s="34"/>
      <c r="D25" s="35" t="s">
        <v>35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E25" s="34" t="s">
        <v>24</v>
      </c>
      <c r="AF25" s="34"/>
      <c r="AG25" s="35" t="s">
        <v>36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6"/>
      <c r="BC25" s="36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6"/>
      <c r="BV25" s="6"/>
      <c r="BW25" s="6"/>
      <c r="BX25" s="6"/>
      <c r="BY25" s="6"/>
      <c r="BZ25" s="6"/>
      <c r="CA25" s="5"/>
      <c r="CB25" s="5"/>
    </row>
    <row r="27" spans="2:14" ht="12.75">
      <c r="B27" s="29" t="s">
        <v>37</v>
      </c>
      <c r="N27" s="37"/>
    </row>
    <row r="28" ht="6" customHeight="1"/>
    <row r="29" spans="2:103" s="38" customFormat="1" ht="16.5" customHeight="1">
      <c r="B29" s="39" t="s">
        <v>38</v>
      </c>
      <c r="C29" s="39"/>
      <c r="D29" s="40"/>
      <c r="E29" s="40"/>
      <c r="F29" s="40"/>
      <c r="G29" s="40" t="s">
        <v>39</v>
      </c>
      <c r="H29" s="40"/>
      <c r="I29" s="40"/>
      <c r="J29" s="40" t="s">
        <v>40</v>
      </c>
      <c r="K29" s="40"/>
      <c r="L29" s="40"/>
      <c r="M29" s="40"/>
      <c r="N29" s="40"/>
      <c r="O29" s="40" t="s">
        <v>41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 t="s">
        <v>42</v>
      </c>
      <c r="AX29" s="40"/>
      <c r="AY29" s="40"/>
      <c r="AZ29" s="40"/>
      <c r="BA29" s="40"/>
      <c r="BB29" s="41"/>
      <c r="BC29" s="41"/>
      <c r="BD29" s="42"/>
      <c r="BE29" s="42"/>
      <c r="BF29" s="43"/>
      <c r="BG29" s="44"/>
      <c r="BH29" s="44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6"/>
      <c r="BV29" s="47"/>
      <c r="BW29" s="47"/>
      <c r="BX29" s="47"/>
      <c r="BY29" s="47"/>
      <c r="BZ29" s="47"/>
      <c r="CA29" s="46"/>
      <c r="CB29" s="46"/>
      <c r="CC29" s="48"/>
      <c r="CD29" s="48"/>
      <c r="CE29" s="48"/>
      <c r="CF29" s="48"/>
      <c r="CG29" s="48"/>
      <c r="CH29" s="48"/>
      <c r="CI29" s="49"/>
      <c r="CJ29" s="49"/>
      <c r="CK29" s="49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</row>
    <row r="30" spans="2:89" s="42" customFormat="1" ht="15.75" customHeight="1">
      <c r="B30" s="50">
        <v>1</v>
      </c>
      <c r="C30" s="50"/>
      <c r="D30" s="51"/>
      <c r="E30" s="51"/>
      <c r="F30" s="51"/>
      <c r="G30" s="51" t="s">
        <v>43</v>
      </c>
      <c r="H30" s="51"/>
      <c r="I30" s="51"/>
      <c r="J30" s="52">
        <f>$H$10</f>
        <v>0.4166666666666667</v>
      </c>
      <c r="K30" s="52"/>
      <c r="L30" s="52"/>
      <c r="M30" s="52"/>
      <c r="N30" s="52"/>
      <c r="O30" s="53" t="str">
        <f>D16</f>
        <v>Teutonia SuS Waltrop 1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 t="s">
        <v>44</v>
      </c>
      <c r="AF30" s="55" t="str">
        <f>D17</f>
        <v>SG Selm</v>
      </c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6">
        <v>6</v>
      </c>
      <c r="AX30" s="56"/>
      <c r="AY30" s="54" t="s">
        <v>45</v>
      </c>
      <c r="AZ30" s="57">
        <v>1</v>
      </c>
      <c r="BA30" s="57"/>
      <c r="BB30" s="58"/>
      <c r="BC30" s="58"/>
      <c r="BE30" s="45"/>
      <c r="BF30" s="59"/>
      <c r="BG30" s="59"/>
      <c r="BH30" s="59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60">
        <f aca="true" t="shared" si="0" ref="BU30:BU53">IF(ISBLANK(AZ30),"0",IF(AW30&gt;AZ30,3,IF(AW30=AZ30,1,0)))</f>
        <v>3</v>
      </c>
      <c r="BV30" s="61" t="s">
        <v>45</v>
      </c>
      <c r="BW30" s="60">
        <f aca="true" t="shared" si="1" ref="BW30:BW53">IF(ISBLANK(AZ30),"0",IF(AZ30&gt;AW30,3,IF(AZ30=AW30,1,0)))</f>
        <v>0</v>
      </c>
      <c r="BX30" s="47"/>
      <c r="BY30" s="47"/>
      <c r="BZ30" s="47"/>
      <c r="CA30" s="62" t="s">
        <v>13</v>
      </c>
      <c r="CB30" s="46" t="s">
        <v>46</v>
      </c>
      <c r="CC30" s="63" t="s">
        <v>47</v>
      </c>
      <c r="CD30" s="63"/>
      <c r="CE30" s="63"/>
      <c r="CF30" s="63" t="s">
        <v>48</v>
      </c>
      <c r="CG30" s="48"/>
      <c r="CH30" s="48"/>
      <c r="CI30" s="49"/>
      <c r="CJ30" s="49"/>
      <c r="CK30" s="49"/>
    </row>
    <row r="31" spans="2:103" s="38" customFormat="1" ht="15.75" customHeight="1">
      <c r="B31" s="64">
        <v>2</v>
      </c>
      <c r="C31" s="64"/>
      <c r="D31" s="65"/>
      <c r="E31" s="65"/>
      <c r="F31" s="65"/>
      <c r="G31" s="65" t="s">
        <v>43</v>
      </c>
      <c r="H31" s="65"/>
      <c r="I31" s="65"/>
      <c r="J31" s="66">
        <f>J30+$U$10*$X$10+$AL$10</f>
        <v>0.425</v>
      </c>
      <c r="K31" s="66"/>
      <c r="L31" s="66"/>
      <c r="M31" s="66"/>
      <c r="N31" s="66"/>
      <c r="O31" s="67" t="str">
        <f>D18</f>
        <v>VFL Senden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 t="s">
        <v>44</v>
      </c>
      <c r="AF31" s="69" t="str">
        <f>D19</f>
        <v>TuS Haltern</v>
      </c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70">
        <v>2</v>
      </c>
      <c r="AX31" s="70"/>
      <c r="AY31" s="68" t="s">
        <v>45</v>
      </c>
      <c r="AZ31" s="71">
        <v>0</v>
      </c>
      <c r="BA31" s="71"/>
      <c r="BB31" s="72"/>
      <c r="BC31" s="72"/>
      <c r="BD31" s="42"/>
      <c r="BE31" s="45"/>
      <c r="BF31" s="59"/>
      <c r="BG31" s="59"/>
      <c r="BH31" s="59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60">
        <f t="shared" si="0"/>
        <v>3</v>
      </c>
      <c r="BV31" s="47" t="s">
        <v>45</v>
      </c>
      <c r="BW31" s="60">
        <f t="shared" si="1"/>
        <v>0</v>
      </c>
      <c r="BX31" s="47"/>
      <c r="BY31" s="47"/>
      <c r="BZ31" s="47"/>
      <c r="CA31" s="46" t="str">
        <f>$D$19</f>
        <v>TuS Haltern</v>
      </c>
      <c r="CB31" s="60">
        <f>SUM($BW$31+$BU$38+$BW$47)</f>
        <v>3</v>
      </c>
      <c r="CC31" s="48">
        <f>SUM($AZ$31+$AW$38+$AZ$47)</f>
        <v>4</v>
      </c>
      <c r="CD31" s="63" t="s">
        <v>45</v>
      </c>
      <c r="CE31" s="73">
        <f>SUM($AW$31+$AZ$38+$AW$47)</f>
        <v>4</v>
      </c>
      <c r="CF31" s="74">
        <f>SUM(CC31-CE31)</f>
        <v>0</v>
      </c>
      <c r="CG31" s="48"/>
      <c r="CH31" s="48"/>
      <c r="CI31" s="49"/>
      <c r="CJ31" s="49"/>
      <c r="CK31" s="49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</row>
    <row r="32" spans="2:103" s="38" customFormat="1" ht="15.75" customHeight="1">
      <c r="B32" s="64">
        <v>3</v>
      </c>
      <c r="C32" s="64"/>
      <c r="D32" s="65"/>
      <c r="E32" s="65"/>
      <c r="F32" s="65"/>
      <c r="G32" s="65" t="s">
        <v>49</v>
      </c>
      <c r="H32" s="65"/>
      <c r="I32" s="65"/>
      <c r="J32" s="66">
        <f>J31+$U$10*$X$10+$AL$10</f>
        <v>0.4333333333333333</v>
      </c>
      <c r="K32" s="66"/>
      <c r="L32" s="66"/>
      <c r="M32" s="66"/>
      <c r="N32" s="66"/>
      <c r="O32" s="67" t="str">
        <f>AG16</f>
        <v>TSV Marl-Hüls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 t="s">
        <v>44</v>
      </c>
      <c r="AF32" s="69" t="str">
        <f>AG17</f>
        <v>ETuS Haltern</v>
      </c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70">
        <v>3</v>
      </c>
      <c r="AX32" s="70"/>
      <c r="AY32" s="68" t="s">
        <v>45</v>
      </c>
      <c r="AZ32" s="71">
        <v>0</v>
      </c>
      <c r="BA32" s="71"/>
      <c r="BB32" s="72"/>
      <c r="BC32" s="72"/>
      <c r="BD32" s="42"/>
      <c r="BE32" s="45"/>
      <c r="BF32" s="59"/>
      <c r="BG32" s="59"/>
      <c r="BH32" s="59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60">
        <f t="shared" si="0"/>
        <v>3</v>
      </c>
      <c r="BV32" s="47" t="s">
        <v>45</v>
      </c>
      <c r="BW32" s="60">
        <f t="shared" si="1"/>
        <v>0</v>
      </c>
      <c r="BX32" s="47"/>
      <c r="BY32" s="47"/>
      <c r="BZ32" s="47"/>
      <c r="CA32" s="46" t="str">
        <f>$D$16</f>
        <v>Teutonia SuS Waltrop 1</v>
      </c>
      <c r="CB32" s="60">
        <f>SUM($BU$30+$BW$38+$BU$46)</f>
        <v>7</v>
      </c>
      <c r="CC32" s="48">
        <f>SUM($AW$30+$AZ$38+$AW$46)</f>
        <v>8</v>
      </c>
      <c r="CD32" s="63" t="s">
        <v>45</v>
      </c>
      <c r="CE32" s="73">
        <f>SUM($AZ$30+$AW$38+$AZ$46)</f>
        <v>2</v>
      </c>
      <c r="CF32" s="74">
        <f>SUM(CC32-CE32)</f>
        <v>6</v>
      </c>
      <c r="CG32" s="48"/>
      <c r="CH32" s="48"/>
      <c r="CI32" s="49"/>
      <c r="CJ32" s="49"/>
      <c r="CK32" s="49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</row>
    <row r="33" spans="2:103" s="38" customFormat="1" ht="15.75" customHeight="1">
      <c r="B33" s="64">
        <v>4</v>
      </c>
      <c r="C33" s="64"/>
      <c r="D33" s="65"/>
      <c r="E33" s="65"/>
      <c r="F33" s="65"/>
      <c r="G33" s="65" t="s">
        <v>49</v>
      </c>
      <c r="H33" s="65"/>
      <c r="I33" s="65"/>
      <c r="J33" s="66">
        <f aca="true" t="shared" si="2" ref="J33:J53">J32+$U$10*$X$10+$AL$10</f>
        <v>0.4416666666666666</v>
      </c>
      <c r="K33" s="66"/>
      <c r="L33" s="66"/>
      <c r="M33" s="66"/>
      <c r="N33" s="66"/>
      <c r="O33" s="67" t="str">
        <f>AG18</f>
        <v>SW Röllinghausen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 t="s">
        <v>44</v>
      </c>
      <c r="AF33" s="69" t="str">
        <f>AG19</f>
        <v>Preussen Hochlarmark</v>
      </c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70">
        <v>1</v>
      </c>
      <c r="AX33" s="70"/>
      <c r="AY33" s="68" t="s">
        <v>45</v>
      </c>
      <c r="AZ33" s="71">
        <v>0</v>
      </c>
      <c r="BA33" s="71"/>
      <c r="BB33" s="72"/>
      <c r="BC33" s="72"/>
      <c r="BD33" s="42"/>
      <c r="BE33" s="45"/>
      <c r="BF33" s="59"/>
      <c r="BG33" s="59"/>
      <c r="BH33" s="59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60">
        <f t="shared" si="0"/>
        <v>3</v>
      </c>
      <c r="BV33" s="47" t="s">
        <v>45</v>
      </c>
      <c r="BW33" s="60">
        <f t="shared" si="1"/>
        <v>0</v>
      </c>
      <c r="BX33" s="47"/>
      <c r="BY33" s="47"/>
      <c r="BZ33" s="47"/>
      <c r="CA33" s="46" t="str">
        <f>$D$17</f>
        <v>SG Selm</v>
      </c>
      <c r="CB33" s="60">
        <f>SUM($BW$30+$BU$39+$BU$47)</f>
        <v>0</v>
      </c>
      <c r="CC33" s="48">
        <f>SUM($AZ$30+$AW$39+$AW$47)</f>
        <v>2</v>
      </c>
      <c r="CD33" s="63" t="s">
        <v>45</v>
      </c>
      <c r="CE33" s="73">
        <f>SUM($AW$30+$AZ$39+$AZ$47)</f>
        <v>12</v>
      </c>
      <c r="CF33" s="74">
        <f>SUM(CC33-CE33)</f>
        <v>-10</v>
      </c>
      <c r="CG33" s="48"/>
      <c r="CH33" s="48"/>
      <c r="CI33" s="49"/>
      <c r="CJ33" s="49"/>
      <c r="CK33" s="49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</row>
    <row r="34" spans="2:103" s="38" customFormat="1" ht="15.75" customHeight="1">
      <c r="B34" s="64">
        <v>5</v>
      </c>
      <c r="C34" s="64"/>
      <c r="D34" s="65"/>
      <c r="E34" s="65"/>
      <c r="F34" s="65"/>
      <c r="G34" s="65" t="s">
        <v>50</v>
      </c>
      <c r="H34" s="65"/>
      <c r="I34" s="65"/>
      <c r="J34" s="66">
        <f t="shared" si="2"/>
        <v>0.4499999999999999</v>
      </c>
      <c r="K34" s="66"/>
      <c r="L34" s="66"/>
      <c r="M34" s="66"/>
      <c r="N34" s="66"/>
      <c r="O34" s="67" t="str">
        <f>D22</f>
        <v>VfB Waltrop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 t="s">
        <v>44</v>
      </c>
      <c r="AF34" s="69" t="str">
        <f>D23</f>
        <v>SV Dorsten-Hardt</v>
      </c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70">
        <v>3</v>
      </c>
      <c r="AX34" s="70"/>
      <c r="AY34" s="68" t="s">
        <v>45</v>
      </c>
      <c r="AZ34" s="71">
        <v>0</v>
      </c>
      <c r="BA34" s="71"/>
      <c r="BB34" s="72"/>
      <c r="BC34" s="72"/>
      <c r="BD34" s="42"/>
      <c r="BE34" s="45"/>
      <c r="BF34" s="59"/>
      <c r="BG34" s="59"/>
      <c r="BH34" s="59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60">
        <f t="shared" si="0"/>
        <v>3</v>
      </c>
      <c r="BV34" s="47" t="s">
        <v>45</v>
      </c>
      <c r="BW34" s="60">
        <f t="shared" si="1"/>
        <v>0</v>
      </c>
      <c r="BX34" s="47"/>
      <c r="BY34" s="47"/>
      <c r="BZ34" s="47"/>
      <c r="CA34" s="46" t="str">
        <f>$D$18</f>
        <v>VFL Senden</v>
      </c>
      <c r="CB34" s="60">
        <f>SUM($BU$31+$BW$39+$BW$46)</f>
        <v>7</v>
      </c>
      <c r="CC34" s="48">
        <f>SUM($AW$31+$AZ$39+$AZ$46)</f>
        <v>5</v>
      </c>
      <c r="CD34" s="63" t="s">
        <v>45</v>
      </c>
      <c r="CE34" s="73">
        <f>SUM($AZ$31+$AW$39+$AW$46)</f>
        <v>1</v>
      </c>
      <c r="CF34" s="74">
        <f>SUM(CC34-CE34)</f>
        <v>4</v>
      </c>
      <c r="CG34" s="48"/>
      <c r="CH34" s="48"/>
      <c r="CI34" s="49"/>
      <c r="CJ34" s="49"/>
      <c r="CK34" s="49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</row>
    <row r="35" spans="2:103" s="38" customFormat="1" ht="15.75" customHeight="1">
      <c r="B35" s="64">
        <v>6</v>
      </c>
      <c r="C35" s="64"/>
      <c r="D35" s="65"/>
      <c r="E35" s="65"/>
      <c r="F35" s="65"/>
      <c r="G35" s="65" t="s">
        <v>50</v>
      </c>
      <c r="H35" s="65"/>
      <c r="I35" s="65"/>
      <c r="J35" s="66">
        <f t="shared" si="2"/>
        <v>0.4583333333333332</v>
      </c>
      <c r="K35" s="66"/>
      <c r="L35" s="66"/>
      <c r="M35" s="66"/>
      <c r="N35" s="66"/>
      <c r="O35" s="67" t="str">
        <f>D24</f>
        <v>DSC Wanne Eickel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8" t="s">
        <v>44</v>
      </c>
      <c r="AF35" s="69" t="str">
        <f>D25</f>
        <v>SG Castrop</v>
      </c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70">
        <v>2</v>
      </c>
      <c r="AX35" s="70"/>
      <c r="AY35" s="68" t="s">
        <v>45</v>
      </c>
      <c r="AZ35" s="71">
        <v>0</v>
      </c>
      <c r="BA35" s="71"/>
      <c r="BB35" s="72"/>
      <c r="BC35" s="72"/>
      <c r="BD35" s="42"/>
      <c r="BE35" s="45"/>
      <c r="BF35" s="59"/>
      <c r="BG35" s="59"/>
      <c r="BH35" s="59"/>
      <c r="BI35" s="45"/>
      <c r="BJ35" s="45"/>
      <c r="BK35" s="2"/>
      <c r="BL35" s="2"/>
      <c r="BM35" s="2"/>
      <c r="BN35" s="2"/>
      <c r="BO35" s="2"/>
      <c r="BP35" s="2"/>
      <c r="BQ35" s="2"/>
      <c r="BR35" s="2"/>
      <c r="BS35" s="2"/>
      <c r="BT35" s="45"/>
      <c r="BU35" s="60">
        <f t="shared" si="0"/>
        <v>3</v>
      </c>
      <c r="BV35" s="47" t="s">
        <v>45</v>
      </c>
      <c r="BW35" s="60">
        <f t="shared" si="1"/>
        <v>0</v>
      </c>
      <c r="BX35" s="47"/>
      <c r="BY35" s="47"/>
      <c r="BZ35" s="47"/>
      <c r="CA35" s="46"/>
      <c r="CB35" s="46"/>
      <c r="CC35" s="48"/>
      <c r="CD35" s="48"/>
      <c r="CE35" s="48"/>
      <c r="CF35" s="48"/>
      <c r="CG35" s="48"/>
      <c r="CH35" s="48"/>
      <c r="CI35" s="49"/>
      <c r="CJ35" s="49"/>
      <c r="CK35" s="49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</row>
    <row r="36" spans="2:103" s="38" customFormat="1" ht="15.75" customHeight="1">
      <c r="B36" s="64">
        <v>7</v>
      </c>
      <c r="C36" s="64"/>
      <c r="D36" s="65"/>
      <c r="E36" s="65"/>
      <c r="F36" s="65"/>
      <c r="G36" s="65" t="s">
        <v>51</v>
      </c>
      <c r="H36" s="65"/>
      <c r="I36" s="65"/>
      <c r="J36" s="66">
        <f t="shared" si="2"/>
        <v>0.4666666666666665</v>
      </c>
      <c r="K36" s="66"/>
      <c r="L36" s="66"/>
      <c r="M36" s="66"/>
      <c r="N36" s="66"/>
      <c r="O36" s="67" t="str">
        <f>AG22</f>
        <v>Teutonia SuS Waltrop 2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8" t="s">
        <v>44</v>
      </c>
      <c r="AF36" s="69" t="str">
        <f>AG23</f>
        <v>RW Essen</v>
      </c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70">
        <v>2</v>
      </c>
      <c r="AX36" s="70"/>
      <c r="AY36" s="68" t="s">
        <v>45</v>
      </c>
      <c r="AZ36" s="71">
        <v>5</v>
      </c>
      <c r="BA36" s="71"/>
      <c r="BB36" s="72"/>
      <c r="BC36" s="72"/>
      <c r="BD36" s="75"/>
      <c r="BE36" s="45"/>
      <c r="BF36" s="59"/>
      <c r="BG36" s="59"/>
      <c r="BH36" s="59"/>
      <c r="BI36" s="45"/>
      <c r="BJ36" s="45"/>
      <c r="BK36" s="76"/>
      <c r="BL36" s="76"/>
      <c r="BM36" s="77"/>
      <c r="BN36" s="78"/>
      <c r="BO36" s="78"/>
      <c r="BP36" s="79"/>
      <c r="BQ36" s="78"/>
      <c r="BR36" s="80"/>
      <c r="BS36" s="45"/>
      <c r="BT36" s="45"/>
      <c r="BU36" s="60">
        <f t="shared" si="0"/>
        <v>0</v>
      </c>
      <c r="BV36" s="47" t="s">
        <v>45</v>
      </c>
      <c r="BW36" s="60">
        <f t="shared" si="1"/>
        <v>3</v>
      </c>
      <c r="BX36" s="47"/>
      <c r="BY36" s="47"/>
      <c r="BZ36" s="47"/>
      <c r="CA36" s="62" t="s">
        <v>14</v>
      </c>
      <c r="CB36" s="46" t="s">
        <v>46</v>
      </c>
      <c r="CC36" s="63" t="s">
        <v>47</v>
      </c>
      <c r="CD36" s="63"/>
      <c r="CE36" s="63"/>
      <c r="CF36" s="63" t="s">
        <v>48</v>
      </c>
      <c r="CG36" s="48"/>
      <c r="CH36" s="48"/>
      <c r="CI36" s="49"/>
      <c r="CJ36" s="49"/>
      <c r="CK36" s="49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</row>
    <row r="37" spans="2:103" s="38" customFormat="1" ht="15.75" customHeight="1">
      <c r="B37" s="64">
        <v>8</v>
      </c>
      <c r="C37" s="64"/>
      <c r="D37" s="65"/>
      <c r="E37" s="65"/>
      <c r="F37" s="65"/>
      <c r="G37" s="65" t="s">
        <v>51</v>
      </c>
      <c r="H37" s="65"/>
      <c r="I37" s="65"/>
      <c r="J37" s="66">
        <f t="shared" si="2"/>
        <v>0.4749999999999998</v>
      </c>
      <c r="K37" s="66"/>
      <c r="L37" s="66"/>
      <c r="M37" s="66"/>
      <c r="N37" s="66"/>
      <c r="O37" s="67" t="str">
        <f>AG24</f>
        <v>Spvgg. BG Schwerin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8" t="s">
        <v>44</v>
      </c>
      <c r="AF37" s="69" t="str">
        <f>AG25</f>
        <v>Hammer SC</v>
      </c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70">
        <v>3</v>
      </c>
      <c r="AX37" s="70"/>
      <c r="AY37" s="68" t="s">
        <v>45</v>
      </c>
      <c r="AZ37" s="71">
        <v>1</v>
      </c>
      <c r="BA37" s="71"/>
      <c r="BB37" s="72"/>
      <c r="BC37" s="72"/>
      <c r="BD37" s="75"/>
      <c r="BE37" s="45"/>
      <c r="BF37" s="59"/>
      <c r="BG37" s="59"/>
      <c r="BH37" s="59"/>
      <c r="BI37" s="45"/>
      <c r="BJ37" s="45"/>
      <c r="BK37" s="76"/>
      <c r="BL37" s="76"/>
      <c r="BM37" s="77"/>
      <c r="BN37" s="78"/>
      <c r="BO37" s="78"/>
      <c r="BP37" s="79"/>
      <c r="BQ37" s="78"/>
      <c r="BR37" s="80"/>
      <c r="BS37" s="45"/>
      <c r="BT37" s="45"/>
      <c r="BU37" s="60">
        <f t="shared" si="0"/>
        <v>3</v>
      </c>
      <c r="BV37" s="47" t="s">
        <v>45</v>
      </c>
      <c r="BW37" s="60">
        <f t="shared" si="1"/>
        <v>0</v>
      </c>
      <c r="BX37" s="47"/>
      <c r="BY37" s="47"/>
      <c r="BZ37" s="47"/>
      <c r="CA37" s="46" t="str">
        <f>$AG$19</f>
        <v>Preussen Hochlarmark</v>
      </c>
      <c r="CB37" s="60">
        <f>SUM($BW$33+$BU$40+$BW$49)</f>
        <v>0</v>
      </c>
      <c r="CC37" s="48">
        <f>SUM($AZ$33+$AW$40+$AZ$49)</f>
        <v>0</v>
      </c>
      <c r="CD37" s="63" t="s">
        <v>45</v>
      </c>
      <c r="CE37" s="73">
        <f>SUM($AW$33+$AZ$40+$AW$49)</f>
        <v>12</v>
      </c>
      <c r="CF37" s="74">
        <f>SUM(CC37-CE37)</f>
        <v>-12</v>
      </c>
      <c r="CG37" s="48"/>
      <c r="CH37" s="48"/>
      <c r="CI37" s="49"/>
      <c r="CJ37" s="49"/>
      <c r="CK37" s="49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</row>
    <row r="38" spans="2:103" s="38" customFormat="1" ht="15.75" customHeight="1">
      <c r="B38" s="64">
        <v>9</v>
      </c>
      <c r="C38" s="64"/>
      <c r="D38" s="65"/>
      <c r="E38" s="65"/>
      <c r="F38" s="65"/>
      <c r="G38" s="65" t="s">
        <v>43</v>
      </c>
      <c r="H38" s="65"/>
      <c r="I38" s="65"/>
      <c r="J38" s="66">
        <f t="shared" si="2"/>
        <v>0.4833333333333331</v>
      </c>
      <c r="K38" s="66"/>
      <c r="L38" s="66"/>
      <c r="M38" s="66"/>
      <c r="N38" s="66"/>
      <c r="O38" s="67" t="str">
        <f>D19</f>
        <v>TuS Haltern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8" t="s">
        <v>44</v>
      </c>
      <c r="AF38" s="69" t="str">
        <f>D16</f>
        <v>Teutonia SuS Waltrop 1</v>
      </c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70">
        <v>0</v>
      </c>
      <c r="AX38" s="70"/>
      <c r="AY38" s="68" t="s">
        <v>45</v>
      </c>
      <c r="AZ38" s="71">
        <v>1</v>
      </c>
      <c r="BA38" s="71"/>
      <c r="BB38" s="72"/>
      <c r="BC38" s="72"/>
      <c r="BD38" s="75"/>
      <c r="BE38" s="45"/>
      <c r="BF38" s="59"/>
      <c r="BG38" s="59"/>
      <c r="BH38" s="59"/>
      <c r="BI38" s="45"/>
      <c r="BJ38" s="45"/>
      <c r="BK38" s="76"/>
      <c r="BL38" s="76"/>
      <c r="BM38" s="77"/>
      <c r="BN38" s="78"/>
      <c r="BO38" s="78"/>
      <c r="BP38" s="79"/>
      <c r="BQ38" s="78"/>
      <c r="BR38" s="80"/>
      <c r="BS38" s="45"/>
      <c r="BT38" s="45"/>
      <c r="BU38" s="60">
        <f t="shared" si="0"/>
        <v>0</v>
      </c>
      <c r="BV38" s="47" t="s">
        <v>45</v>
      </c>
      <c r="BW38" s="60">
        <f t="shared" si="1"/>
        <v>3</v>
      </c>
      <c r="BX38" s="47"/>
      <c r="BY38" s="47"/>
      <c r="BZ38" s="47"/>
      <c r="CA38" s="46" t="str">
        <f>$AG$18</f>
        <v>SW Röllinghausen</v>
      </c>
      <c r="CB38" s="60">
        <f>SUM($BU$33+$BW$41+$BW$48)</f>
        <v>3</v>
      </c>
      <c r="CC38" s="48">
        <f>SUM($AW$33+$AZ$41+$AZ$48)</f>
        <v>3</v>
      </c>
      <c r="CD38" s="63" t="s">
        <v>45</v>
      </c>
      <c r="CE38" s="73">
        <f>SUM($AZ$33+$AW$41+$AW$48)</f>
        <v>6</v>
      </c>
      <c r="CF38" s="74">
        <f>SUM(CC38-CE38)</f>
        <v>-3</v>
      </c>
      <c r="CG38" s="48"/>
      <c r="CH38" s="48"/>
      <c r="CI38" s="49"/>
      <c r="CJ38" s="49"/>
      <c r="CK38" s="49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</row>
    <row r="39" spans="2:103" s="38" customFormat="1" ht="15.75" customHeight="1">
      <c r="B39" s="64">
        <v>10</v>
      </c>
      <c r="C39" s="64"/>
      <c r="D39" s="65"/>
      <c r="E39" s="65"/>
      <c r="F39" s="65"/>
      <c r="G39" s="65" t="s">
        <v>43</v>
      </c>
      <c r="H39" s="65"/>
      <c r="I39" s="65"/>
      <c r="J39" s="66">
        <f t="shared" si="2"/>
        <v>0.4916666666666664</v>
      </c>
      <c r="K39" s="66"/>
      <c r="L39" s="66"/>
      <c r="M39" s="66"/>
      <c r="N39" s="66"/>
      <c r="O39" s="67" t="str">
        <f>D17</f>
        <v>SG Selm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8" t="s">
        <v>44</v>
      </c>
      <c r="AF39" s="69" t="str">
        <f>D18</f>
        <v>VFL Senden</v>
      </c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70">
        <v>0</v>
      </c>
      <c r="AX39" s="70"/>
      <c r="AY39" s="68" t="s">
        <v>45</v>
      </c>
      <c r="AZ39" s="71">
        <v>2</v>
      </c>
      <c r="BA39" s="71"/>
      <c r="BB39" s="72"/>
      <c r="BC39" s="72"/>
      <c r="BD39" s="75"/>
      <c r="BE39" s="45"/>
      <c r="BF39" s="59"/>
      <c r="BG39" s="59"/>
      <c r="BH39" s="59"/>
      <c r="BI39" s="45"/>
      <c r="BJ39" s="45"/>
      <c r="BK39" s="76"/>
      <c r="BL39" s="76"/>
      <c r="BM39" s="77"/>
      <c r="BN39" s="78"/>
      <c r="BO39" s="78"/>
      <c r="BP39" s="79"/>
      <c r="BQ39" s="78"/>
      <c r="BR39" s="80"/>
      <c r="BS39" s="45"/>
      <c r="BT39" s="45"/>
      <c r="BU39" s="60">
        <f t="shared" si="0"/>
        <v>0</v>
      </c>
      <c r="BV39" s="47" t="s">
        <v>45</v>
      </c>
      <c r="BW39" s="60">
        <f t="shared" si="1"/>
        <v>3</v>
      </c>
      <c r="BX39" s="47"/>
      <c r="BY39" s="47"/>
      <c r="BZ39" s="47"/>
      <c r="CA39" s="46" t="str">
        <f>$AG$16</f>
        <v>TSV Marl-Hüls</v>
      </c>
      <c r="CB39" s="60">
        <f>SUM($BU$32+$BW$40+$BU$48)</f>
        <v>9</v>
      </c>
      <c r="CC39" s="48">
        <f>SUM($AW$32+$AZ$40+$AW$48)</f>
        <v>13</v>
      </c>
      <c r="CD39" s="63" t="s">
        <v>45</v>
      </c>
      <c r="CE39" s="73">
        <f>SUM($AZ$32+$AW$40+$AZ$48)</f>
        <v>0</v>
      </c>
      <c r="CF39" s="74">
        <f>SUM(CC39-CE39)</f>
        <v>13</v>
      </c>
      <c r="CG39" s="48"/>
      <c r="CH39" s="48"/>
      <c r="CI39" s="49"/>
      <c r="CJ39" s="49"/>
      <c r="CK39" s="49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</row>
    <row r="40" spans="2:103" s="38" customFormat="1" ht="15.75" customHeight="1">
      <c r="B40" s="64">
        <v>11</v>
      </c>
      <c r="C40" s="64"/>
      <c r="D40" s="65"/>
      <c r="E40" s="65"/>
      <c r="F40" s="65"/>
      <c r="G40" s="65" t="s">
        <v>49</v>
      </c>
      <c r="H40" s="65"/>
      <c r="I40" s="65"/>
      <c r="J40" s="66">
        <f t="shared" si="2"/>
        <v>0.4999999999999997</v>
      </c>
      <c r="K40" s="66"/>
      <c r="L40" s="66"/>
      <c r="M40" s="66"/>
      <c r="N40" s="66"/>
      <c r="O40" s="67" t="str">
        <f>AG19</f>
        <v>Preussen Hochlarmark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8" t="s">
        <v>44</v>
      </c>
      <c r="AF40" s="69" t="str">
        <f>AG16</f>
        <v>TSV Marl-Hüls</v>
      </c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70">
        <v>0</v>
      </c>
      <c r="AX40" s="70"/>
      <c r="AY40" s="68" t="s">
        <v>45</v>
      </c>
      <c r="AZ40" s="71">
        <v>7</v>
      </c>
      <c r="BA40" s="71"/>
      <c r="BB40" s="72"/>
      <c r="BC40" s="72"/>
      <c r="BD40" s="75"/>
      <c r="BE40" s="45"/>
      <c r="BF40" s="59"/>
      <c r="BG40" s="59"/>
      <c r="BH40" s="59"/>
      <c r="BI40" s="45"/>
      <c r="BJ40" s="45"/>
      <c r="BK40" s="76"/>
      <c r="BL40" s="76"/>
      <c r="BM40" s="81"/>
      <c r="BN40" s="78"/>
      <c r="BO40" s="78"/>
      <c r="BP40" s="79"/>
      <c r="BQ40" s="78"/>
      <c r="BR40" s="82"/>
      <c r="BS40" s="45"/>
      <c r="BT40" s="45"/>
      <c r="BU40" s="60">
        <f t="shared" si="0"/>
        <v>0</v>
      </c>
      <c r="BV40" s="47" t="s">
        <v>45</v>
      </c>
      <c r="BW40" s="60">
        <f t="shared" si="1"/>
        <v>3</v>
      </c>
      <c r="BX40" s="47"/>
      <c r="BY40" s="47"/>
      <c r="BZ40" s="47"/>
      <c r="CA40" s="46" t="str">
        <f>$AG$17</f>
        <v>ETuS Haltern</v>
      </c>
      <c r="CB40" s="60">
        <f>SUM($BW$32+$BU$41+$BU$49)</f>
        <v>6</v>
      </c>
      <c r="CC40" s="48">
        <f>SUM($AZ$32+$AW$41+$AW$49)</f>
        <v>7</v>
      </c>
      <c r="CD40" s="63" t="s">
        <v>45</v>
      </c>
      <c r="CE40" s="73">
        <f>SUM($AW$32+$AZ$41+$AZ$49)</f>
        <v>5</v>
      </c>
      <c r="CF40" s="74">
        <f>SUM(CC40-CE40)</f>
        <v>2</v>
      </c>
      <c r="CG40" s="48"/>
      <c r="CH40" s="48"/>
      <c r="CI40" s="49"/>
      <c r="CJ40" s="49"/>
      <c r="CK40" s="49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</row>
    <row r="41" spans="2:103" s="38" customFormat="1" ht="15.75" customHeight="1">
      <c r="B41" s="64">
        <v>12</v>
      </c>
      <c r="C41" s="64"/>
      <c r="D41" s="65"/>
      <c r="E41" s="65"/>
      <c r="F41" s="65"/>
      <c r="G41" s="65" t="s">
        <v>49</v>
      </c>
      <c r="H41" s="65"/>
      <c r="I41" s="65"/>
      <c r="J41" s="66">
        <f t="shared" si="2"/>
        <v>0.5083333333333331</v>
      </c>
      <c r="K41" s="66"/>
      <c r="L41" s="66"/>
      <c r="M41" s="66"/>
      <c r="N41" s="66"/>
      <c r="O41" s="67" t="str">
        <f>AG17</f>
        <v>ETuS Haltern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8" t="s">
        <v>44</v>
      </c>
      <c r="AF41" s="69" t="str">
        <f>AG18</f>
        <v>SW Röllinghausen</v>
      </c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70">
        <v>3</v>
      </c>
      <c r="AX41" s="70"/>
      <c r="AY41" s="68" t="s">
        <v>45</v>
      </c>
      <c r="AZ41" s="71">
        <v>2</v>
      </c>
      <c r="BA41" s="71"/>
      <c r="BB41" s="72"/>
      <c r="BC41" s="72"/>
      <c r="BD41" s="75"/>
      <c r="BE41" s="45"/>
      <c r="BF41" s="59"/>
      <c r="BG41" s="59"/>
      <c r="BH41" s="59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60">
        <f t="shared" si="0"/>
        <v>3</v>
      </c>
      <c r="BV41" s="47" t="s">
        <v>45</v>
      </c>
      <c r="BW41" s="60">
        <f t="shared" si="1"/>
        <v>0</v>
      </c>
      <c r="BX41" s="47"/>
      <c r="BY41" s="47"/>
      <c r="BZ41" s="47"/>
      <c r="CA41" s="46"/>
      <c r="CB41" s="46"/>
      <c r="CC41" s="48"/>
      <c r="CD41" s="48"/>
      <c r="CE41" s="48"/>
      <c r="CF41" s="48"/>
      <c r="CG41" s="48"/>
      <c r="CH41" s="48"/>
      <c r="CI41" s="49"/>
      <c r="CJ41" s="49"/>
      <c r="CK41" s="49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</row>
    <row r="42" spans="2:103" s="38" customFormat="1" ht="15.75" customHeight="1">
      <c r="B42" s="64">
        <v>13</v>
      </c>
      <c r="C42" s="64"/>
      <c r="D42" s="65"/>
      <c r="E42" s="65"/>
      <c r="F42" s="65"/>
      <c r="G42" s="65" t="s">
        <v>50</v>
      </c>
      <c r="H42" s="65"/>
      <c r="I42" s="65"/>
      <c r="J42" s="66">
        <f t="shared" si="2"/>
        <v>0.5166666666666664</v>
      </c>
      <c r="K42" s="66"/>
      <c r="L42" s="66"/>
      <c r="M42" s="66"/>
      <c r="N42" s="66"/>
      <c r="O42" s="67" t="str">
        <f>D25</f>
        <v>SG Castrop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8" t="s">
        <v>44</v>
      </c>
      <c r="AF42" s="69" t="str">
        <f>D22</f>
        <v>VfB Waltrop</v>
      </c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70">
        <v>2</v>
      </c>
      <c r="AX42" s="70"/>
      <c r="AY42" s="68" t="s">
        <v>45</v>
      </c>
      <c r="AZ42" s="71">
        <v>0</v>
      </c>
      <c r="BA42" s="71"/>
      <c r="BB42" s="72"/>
      <c r="BC42" s="72"/>
      <c r="BD42" s="75"/>
      <c r="BE42" s="45"/>
      <c r="BF42" s="59"/>
      <c r="BG42" s="59"/>
      <c r="BH42" s="59"/>
      <c r="BI42" s="45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45"/>
      <c r="BU42" s="60">
        <f t="shared" si="0"/>
        <v>3</v>
      </c>
      <c r="BV42" s="47" t="s">
        <v>45</v>
      </c>
      <c r="BW42" s="60">
        <f t="shared" si="1"/>
        <v>0</v>
      </c>
      <c r="BX42" s="47"/>
      <c r="BY42" s="47"/>
      <c r="BZ42" s="47"/>
      <c r="CA42" s="62" t="s">
        <v>27</v>
      </c>
      <c r="CB42" s="46" t="s">
        <v>46</v>
      </c>
      <c r="CC42" s="63" t="s">
        <v>47</v>
      </c>
      <c r="CD42" s="63"/>
      <c r="CE42" s="63"/>
      <c r="CF42" s="63" t="s">
        <v>48</v>
      </c>
      <c r="CG42" s="48"/>
      <c r="CH42" s="48"/>
      <c r="CI42" s="49"/>
      <c r="CJ42" s="49"/>
      <c r="CK42" s="49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</row>
    <row r="43" spans="2:103" s="38" customFormat="1" ht="15.75" customHeight="1">
      <c r="B43" s="64">
        <v>14</v>
      </c>
      <c r="C43" s="64"/>
      <c r="D43" s="65"/>
      <c r="E43" s="65"/>
      <c r="F43" s="65"/>
      <c r="G43" s="65" t="s">
        <v>50</v>
      </c>
      <c r="H43" s="65"/>
      <c r="I43" s="65"/>
      <c r="J43" s="66">
        <f t="shared" si="2"/>
        <v>0.5249999999999997</v>
      </c>
      <c r="K43" s="66"/>
      <c r="L43" s="66"/>
      <c r="M43" s="66"/>
      <c r="N43" s="66"/>
      <c r="O43" s="67" t="str">
        <f>D23</f>
        <v>SV Dorsten-Hardt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8" t="s">
        <v>44</v>
      </c>
      <c r="AF43" s="69" t="str">
        <f>D24</f>
        <v>DSC Wanne Eickel</v>
      </c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70">
        <v>1</v>
      </c>
      <c r="AX43" s="70"/>
      <c r="AY43" s="68" t="s">
        <v>45</v>
      </c>
      <c r="AZ43" s="71">
        <v>3</v>
      </c>
      <c r="BA43" s="71"/>
      <c r="BB43" s="72"/>
      <c r="BC43" s="72"/>
      <c r="BD43" s="75"/>
      <c r="BE43" s="45"/>
      <c r="BF43" s="59"/>
      <c r="BG43" s="59"/>
      <c r="BH43" s="59"/>
      <c r="BI43" s="45"/>
      <c r="BJ43" s="45"/>
      <c r="BK43" s="76"/>
      <c r="BL43" s="76"/>
      <c r="BM43" s="77"/>
      <c r="BN43" s="78"/>
      <c r="BO43" s="78"/>
      <c r="BP43" s="79"/>
      <c r="BQ43" s="78"/>
      <c r="BR43" s="80"/>
      <c r="BS43" s="45"/>
      <c r="BT43" s="45"/>
      <c r="BU43" s="60">
        <f t="shared" si="0"/>
        <v>0</v>
      </c>
      <c r="BV43" s="47" t="s">
        <v>45</v>
      </c>
      <c r="BW43" s="60">
        <f t="shared" si="1"/>
        <v>3</v>
      </c>
      <c r="BX43" s="47"/>
      <c r="BY43" s="47"/>
      <c r="BZ43" s="47"/>
      <c r="CA43" s="46" t="str">
        <f>$D$24</f>
        <v>DSC Wanne Eickel</v>
      </c>
      <c r="CB43" s="60">
        <f>SUM($BU$35+$BW$43+$BW$50)</f>
        <v>6</v>
      </c>
      <c r="CC43" s="48">
        <f>SUM($AW$35+$AZ$43+$AZ$50)</f>
        <v>6</v>
      </c>
      <c r="CD43" s="63" t="s">
        <v>45</v>
      </c>
      <c r="CE43" s="73">
        <f>SUM($AZ$35+$AW$43+$AW$50)</f>
        <v>3</v>
      </c>
      <c r="CF43" s="74">
        <f>SUM(CC43-CE43)</f>
        <v>3</v>
      </c>
      <c r="CG43" s="48"/>
      <c r="CH43" s="48"/>
      <c r="CI43" s="49"/>
      <c r="CJ43" s="49"/>
      <c r="CK43" s="49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</row>
    <row r="44" spans="2:103" s="38" customFormat="1" ht="15.75" customHeight="1">
      <c r="B44" s="64">
        <v>15</v>
      </c>
      <c r="C44" s="64"/>
      <c r="D44" s="65"/>
      <c r="E44" s="65"/>
      <c r="F44" s="65"/>
      <c r="G44" s="65" t="s">
        <v>51</v>
      </c>
      <c r="H44" s="65"/>
      <c r="I44" s="65"/>
      <c r="J44" s="66">
        <f t="shared" si="2"/>
        <v>0.533333333333333</v>
      </c>
      <c r="K44" s="66"/>
      <c r="L44" s="66"/>
      <c r="M44" s="66"/>
      <c r="N44" s="66"/>
      <c r="O44" s="67" t="str">
        <f>AG25</f>
        <v>Hammer SC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8" t="s">
        <v>44</v>
      </c>
      <c r="AF44" s="69" t="str">
        <f>AG22</f>
        <v>Teutonia SuS Waltrop 2</v>
      </c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70">
        <v>0</v>
      </c>
      <c r="AX44" s="70"/>
      <c r="AY44" s="68" t="s">
        <v>45</v>
      </c>
      <c r="AZ44" s="71">
        <v>0</v>
      </c>
      <c r="BA44" s="71"/>
      <c r="BB44" s="72"/>
      <c r="BC44" s="72"/>
      <c r="BD44" s="75"/>
      <c r="BE44" s="45"/>
      <c r="BF44" s="59"/>
      <c r="BG44" s="59"/>
      <c r="BH44" s="59"/>
      <c r="BI44" s="45"/>
      <c r="BJ44" s="45"/>
      <c r="BK44" s="76"/>
      <c r="BL44" s="76"/>
      <c r="BM44" s="77"/>
      <c r="BN44" s="78"/>
      <c r="BO44" s="78"/>
      <c r="BP44" s="79"/>
      <c r="BQ44" s="78"/>
      <c r="BR44" s="80"/>
      <c r="BS44" s="45"/>
      <c r="BT44" s="45"/>
      <c r="BU44" s="60">
        <f t="shared" si="0"/>
        <v>1</v>
      </c>
      <c r="BV44" s="47" t="s">
        <v>45</v>
      </c>
      <c r="BW44" s="60">
        <f t="shared" si="1"/>
        <v>1</v>
      </c>
      <c r="BX44" s="47"/>
      <c r="BY44" s="47"/>
      <c r="BZ44" s="47"/>
      <c r="CA44" s="46" t="str">
        <f>$D$25</f>
        <v>SG Castrop</v>
      </c>
      <c r="CB44" s="60">
        <f>SUM($BW$35+$BU$42+$BW$51)</f>
        <v>6</v>
      </c>
      <c r="CC44" s="48">
        <f>SUM($AZ$35+$AW$42+$AZ$51)</f>
        <v>4</v>
      </c>
      <c r="CD44" s="63" t="s">
        <v>45</v>
      </c>
      <c r="CE44" s="73">
        <f>SUM($AW$35+$AZ$42+$AW$51)</f>
        <v>2</v>
      </c>
      <c r="CF44" s="74">
        <f>SUM(CC44-CE44)</f>
        <v>2</v>
      </c>
      <c r="CG44" s="48"/>
      <c r="CH44" s="48"/>
      <c r="CI44" s="49"/>
      <c r="CJ44" s="49"/>
      <c r="CK44" s="49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</row>
    <row r="45" spans="2:103" s="38" customFormat="1" ht="15.75" customHeight="1">
      <c r="B45" s="64">
        <v>16</v>
      </c>
      <c r="C45" s="64"/>
      <c r="D45" s="65"/>
      <c r="E45" s="65"/>
      <c r="F45" s="65"/>
      <c r="G45" s="65" t="s">
        <v>51</v>
      </c>
      <c r="H45" s="65"/>
      <c r="I45" s="65"/>
      <c r="J45" s="66">
        <f t="shared" si="2"/>
        <v>0.5416666666666663</v>
      </c>
      <c r="K45" s="66"/>
      <c r="L45" s="66"/>
      <c r="M45" s="66"/>
      <c r="N45" s="66"/>
      <c r="O45" s="67" t="str">
        <f>AG23</f>
        <v>RW Essen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 t="s">
        <v>44</v>
      </c>
      <c r="AF45" s="69" t="str">
        <f>AG24</f>
        <v>Spvgg. BG Schwerin</v>
      </c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>
        <v>0</v>
      </c>
      <c r="AX45" s="70"/>
      <c r="AY45" s="68" t="s">
        <v>45</v>
      </c>
      <c r="AZ45" s="71">
        <v>1</v>
      </c>
      <c r="BA45" s="71"/>
      <c r="BB45" s="72"/>
      <c r="BC45" s="72"/>
      <c r="BD45" s="75"/>
      <c r="BE45" s="45"/>
      <c r="BF45" s="59"/>
      <c r="BG45" s="59"/>
      <c r="BH45" s="59"/>
      <c r="BI45" s="45"/>
      <c r="BJ45" s="45"/>
      <c r="BK45" s="76"/>
      <c r="BL45" s="76"/>
      <c r="BM45" s="81"/>
      <c r="BN45" s="78"/>
      <c r="BO45" s="78"/>
      <c r="BP45" s="79"/>
      <c r="BQ45" s="78"/>
      <c r="BR45" s="82"/>
      <c r="BS45" s="45"/>
      <c r="BT45" s="45"/>
      <c r="BU45" s="60">
        <f t="shared" si="0"/>
        <v>0</v>
      </c>
      <c r="BV45" s="47" t="s">
        <v>45</v>
      </c>
      <c r="BW45" s="60">
        <f t="shared" si="1"/>
        <v>3</v>
      </c>
      <c r="BX45" s="47"/>
      <c r="BY45" s="47"/>
      <c r="BZ45" s="47"/>
      <c r="CA45" s="46" t="str">
        <f>$D$23</f>
        <v>SV Dorsten-Hardt</v>
      </c>
      <c r="CB45" s="60">
        <f>SUM($BW$34+$BU$43+$BU$51)</f>
        <v>0</v>
      </c>
      <c r="CC45" s="48">
        <f>SUM($AZ$34+$AW$43+$AW$51)</f>
        <v>1</v>
      </c>
      <c r="CD45" s="63" t="s">
        <v>45</v>
      </c>
      <c r="CE45" s="73">
        <f>SUM($AW$34+$AZ$43+$AZ$51)</f>
        <v>8</v>
      </c>
      <c r="CF45" s="74">
        <f>SUM(CC45-CE45)</f>
        <v>-7</v>
      </c>
      <c r="CG45" s="48"/>
      <c r="CH45" s="48"/>
      <c r="CI45" s="49"/>
      <c r="CJ45" s="49"/>
      <c r="CK45" s="49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</row>
    <row r="46" spans="2:103" s="38" customFormat="1" ht="15.75" customHeight="1">
      <c r="B46" s="64">
        <v>17</v>
      </c>
      <c r="C46" s="64"/>
      <c r="D46" s="65"/>
      <c r="E46" s="65"/>
      <c r="F46" s="65"/>
      <c r="G46" s="65" t="s">
        <v>43</v>
      </c>
      <c r="H46" s="65"/>
      <c r="I46" s="65"/>
      <c r="J46" s="66">
        <f t="shared" si="2"/>
        <v>0.5499999999999996</v>
      </c>
      <c r="K46" s="66"/>
      <c r="L46" s="66"/>
      <c r="M46" s="66"/>
      <c r="N46" s="66"/>
      <c r="O46" s="67" t="str">
        <f>D16</f>
        <v>Teutonia SuS Waltrop 1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 t="s">
        <v>44</v>
      </c>
      <c r="AF46" s="69" t="str">
        <f>D18</f>
        <v>VFL Senden</v>
      </c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70">
        <v>1</v>
      </c>
      <c r="AX46" s="70"/>
      <c r="AY46" s="68" t="s">
        <v>45</v>
      </c>
      <c r="AZ46" s="71">
        <v>1</v>
      </c>
      <c r="BA46" s="71"/>
      <c r="BB46" s="72"/>
      <c r="BC46" s="72"/>
      <c r="BD46" s="75"/>
      <c r="BE46" s="45"/>
      <c r="BF46" s="59"/>
      <c r="BG46" s="59"/>
      <c r="BH46" s="59"/>
      <c r="BI46" s="45"/>
      <c r="BJ46" s="45"/>
      <c r="BK46" s="76"/>
      <c r="BL46" s="76"/>
      <c r="BM46" s="77"/>
      <c r="BN46" s="78"/>
      <c r="BO46" s="78"/>
      <c r="BP46" s="79"/>
      <c r="BQ46" s="78"/>
      <c r="BR46" s="80"/>
      <c r="BS46" s="45"/>
      <c r="BT46" s="45"/>
      <c r="BU46" s="60">
        <f t="shared" si="0"/>
        <v>1</v>
      </c>
      <c r="BV46" s="47" t="s">
        <v>45</v>
      </c>
      <c r="BW46" s="60">
        <f t="shared" si="1"/>
        <v>1</v>
      </c>
      <c r="BX46" s="47"/>
      <c r="BY46" s="47"/>
      <c r="BZ46" s="47"/>
      <c r="CA46" s="46" t="str">
        <f>$D$22</f>
        <v>VfB Waltrop</v>
      </c>
      <c r="CB46" s="60">
        <f>SUM($BU$34+$BW$42+$BU$50)</f>
        <v>6</v>
      </c>
      <c r="CC46" s="48">
        <f>SUM($AW$34+$AZ$42+$AW$50)</f>
        <v>5</v>
      </c>
      <c r="CD46" s="63" t="s">
        <v>45</v>
      </c>
      <c r="CE46" s="73">
        <f>SUM($AZ$34+$AW$42+$AZ$50)</f>
        <v>3</v>
      </c>
      <c r="CF46" s="74">
        <f>SUM(CC46-CE46)</f>
        <v>2</v>
      </c>
      <c r="CG46" s="48"/>
      <c r="CH46" s="48"/>
      <c r="CI46" s="49"/>
      <c r="CJ46" s="49"/>
      <c r="CK46" s="49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</row>
    <row r="47" spans="2:103" s="38" customFormat="1" ht="15.75" customHeight="1">
      <c r="B47" s="64">
        <v>18</v>
      </c>
      <c r="C47" s="64"/>
      <c r="D47" s="65"/>
      <c r="E47" s="65"/>
      <c r="F47" s="65"/>
      <c r="G47" s="65" t="s">
        <v>43</v>
      </c>
      <c r="H47" s="65"/>
      <c r="I47" s="65"/>
      <c r="J47" s="66">
        <f t="shared" si="2"/>
        <v>0.5583333333333329</v>
      </c>
      <c r="K47" s="66"/>
      <c r="L47" s="66"/>
      <c r="M47" s="66"/>
      <c r="N47" s="66"/>
      <c r="O47" s="67" t="str">
        <f>D17</f>
        <v>SG Selm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8" t="s">
        <v>44</v>
      </c>
      <c r="AF47" s="69" t="str">
        <f>D19</f>
        <v>TuS Haltern</v>
      </c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70">
        <v>1</v>
      </c>
      <c r="AX47" s="70"/>
      <c r="AY47" s="68" t="s">
        <v>45</v>
      </c>
      <c r="AZ47" s="71">
        <v>4</v>
      </c>
      <c r="BA47" s="71"/>
      <c r="BB47" s="72"/>
      <c r="BC47" s="72"/>
      <c r="BD47" s="75"/>
      <c r="BE47" s="45"/>
      <c r="BF47" s="59"/>
      <c r="BG47" s="59"/>
      <c r="BH47" s="59"/>
      <c r="BI47" s="45"/>
      <c r="BJ47" s="45"/>
      <c r="BK47" s="76"/>
      <c r="BL47" s="76"/>
      <c r="BM47" s="77"/>
      <c r="BN47" s="78"/>
      <c r="BO47" s="78"/>
      <c r="BP47" s="79"/>
      <c r="BQ47" s="78"/>
      <c r="BR47" s="80"/>
      <c r="BS47" s="45"/>
      <c r="BT47" s="45"/>
      <c r="BU47" s="60">
        <f t="shared" si="0"/>
        <v>0</v>
      </c>
      <c r="BV47" s="47" t="s">
        <v>45</v>
      </c>
      <c r="BW47" s="60">
        <f t="shared" si="1"/>
        <v>3</v>
      </c>
      <c r="BX47" s="47"/>
      <c r="BY47" s="47"/>
      <c r="BZ47" s="47"/>
      <c r="CA47" s="46"/>
      <c r="CB47" s="46"/>
      <c r="CC47" s="48"/>
      <c r="CD47" s="48"/>
      <c r="CE47" s="48"/>
      <c r="CF47" s="48"/>
      <c r="CG47" s="48"/>
      <c r="CH47" s="48"/>
      <c r="CI47" s="49"/>
      <c r="CJ47" s="49"/>
      <c r="CK47" s="49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</row>
    <row r="48" spans="2:103" s="38" customFormat="1" ht="15.75" customHeight="1">
      <c r="B48" s="64">
        <v>19</v>
      </c>
      <c r="C48" s="64"/>
      <c r="D48" s="65"/>
      <c r="E48" s="65"/>
      <c r="F48" s="65"/>
      <c r="G48" s="65" t="s">
        <v>49</v>
      </c>
      <c r="H48" s="65"/>
      <c r="I48" s="65"/>
      <c r="J48" s="66">
        <f t="shared" si="2"/>
        <v>0.5666666666666662</v>
      </c>
      <c r="K48" s="66"/>
      <c r="L48" s="66"/>
      <c r="M48" s="66"/>
      <c r="N48" s="66"/>
      <c r="O48" s="67" t="str">
        <f>AG16</f>
        <v>TSV Marl-Hüls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 t="s">
        <v>44</v>
      </c>
      <c r="AF48" s="69" t="str">
        <f>AG18</f>
        <v>SW Röllinghausen</v>
      </c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70">
        <v>3</v>
      </c>
      <c r="AX48" s="70"/>
      <c r="AY48" s="68" t="s">
        <v>45</v>
      </c>
      <c r="AZ48" s="71">
        <v>0</v>
      </c>
      <c r="BA48" s="71"/>
      <c r="BB48" s="72"/>
      <c r="BC48" s="72"/>
      <c r="BD48" s="75"/>
      <c r="BE48" s="45"/>
      <c r="BF48" s="59"/>
      <c r="BG48" s="59"/>
      <c r="BH48" s="59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60">
        <f t="shared" si="0"/>
        <v>3</v>
      </c>
      <c r="BV48" s="47" t="s">
        <v>45</v>
      </c>
      <c r="BW48" s="60">
        <f t="shared" si="1"/>
        <v>0</v>
      </c>
      <c r="BX48" s="47"/>
      <c r="BY48" s="47"/>
      <c r="BZ48" s="47"/>
      <c r="CA48" s="62" t="s">
        <v>28</v>
      </c>
      <c r="CB48" s="46" t="s">
        <v>46</v>
      </c>
      <c r="CC48" s="63" t="s">
        <v>47</v>
      </c>
      <c r="CD48" s="63"/>
      <c r="CE48" s="63"/>
      <c r="CF48" s="63" t="s">
        <v>48</v>
      </c>
      <c r="CG48" s="48"/>
      <c r="CH48" s="48"/>
      <c r="CI48" s="49"/>
      <c r="CJ48" s="49"/>
      <c r="CK48" s="49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</row>
    <row r="49" spans="2:84" ht="15.75" customHeight="1">
      <c r="B49" s="64">
        <v>20</v>
      </c>
      <c r="C49" s="64"/>
      <c r="D49" s="65"/>
      <c r="E49" s="65"/>
      <c r="F49" s="65"/>
      <c r="G49" s="65" t="s">
        <v>49</v>
      </c>
      <c r="H49" s="65"/>
      <c r="I49" s="65"/>
      <c r="J49" s="66">
        <f t="shared" si="2"/>
        <v>0.5749999999999995</v>
      </c>
      <c r="K49" s="66"/>
      <c r="L49" s="66"/>
      <c r="M49" s="66"/>
      <c r="N49" s="66"/>
      <c r="O49" s="67" t="str">
        <f>AG17</f>
        <v>ETuS Haltern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8" t="s">
        <v>44</v>
      </c>
      <c r="AF49" s="69" t="str">
        <f>AG19</f>
        <v>Preussen Hochlarmark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70">
        <v>4</v>
      </c>
      <c r="AX49" s="70"/>
      <c r="AY49" s="68" t="s">
        <v>45</v>
      </c>
      <c r="AZ49" s="71">
        <v>0</v>
      </c>
      <c r="BA49" s="71"/>
      <c r="BB49" s="72"/>
      <c r="BC49" s="72"/>
      <c r="BD49" s="37"/>
      <c r="BF49" s="59"/>
      <c r="BG49" s="59"/>
      <c r="BH49" s="59"/>
      <c r="BU49" s="60">
        <f t="shared" si="0"/>
        <v>3</v>
      </c>
      <c r="BV49" s="47" t="s">
        <v>45</v>
      </c>
      <c r="BW49" s="60">
        <f t="shared" si="1"/>
        <v>0</v>
      </c>
      <c r="CA49" s="46" t="str">
        <f>$AG$22</f>
        <v>Teutonia SuS Waltrop 2</v>
      </c>
      <c r="CB49" s="60">
        <f>SUM($BU$36+$BW$44+$BU$52)</f>
        <v>1</v>
      </c>
      <c r="CC49" s="48">
        <f>SUM($AW$36+$AZ$44+$AW$52)</f>
        <v>2</v>
      </c>
      <c r="CD49" s="63" t="s">
        <v>45</v>
      </c>
      <c r="CE49" s="73">
        <f>SUM($AZ$36+$AW$44+$AZ$52)</f>
        <v>7</v>
      </c>
      <c r="CF49" s="74">
        <f>SUM(CC49-CE49)</f>
        <v>-5</v>
      </c>
    </row>
    <row r="50" spans="2:84" ht="15.75" customHeight="1">
      <c r="B50" s="64">
        <v>21</v>
      </c>
      <c r="C50" s="64"/>
      <c r="D50" s="65"/>
      <c r="E50" s="65"/>
      <c r="F50" s="65"/>
      <c r="G50" s="65" t="s">
        <v>50</v>
      </c>
      <c r="H50" s="65"/>
      <c r="I50" s="65"/>
      <c r="J50" s="66">
        <f t="shared" si="2"/>
        <v>0.5833333333333328</v>
      </c>
      <c r="K50" s="66"/>
      <c r="L50" s="66"/>
      <c r="M50" s="66"/>
      <c r="N50" s="66"/>
      <c r="O50" s="67" t="str">
        <f>D22</f>
        <v>VfB Waltrop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 t="s">
        <v>44</v>
      </c>
      <c r="AF50" s="69" t="str">
        <f>D24</f>
        <v>DSC Wanne Eickel</v>
      </c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70">
        <v>2</v>
      </c>
      <c r="AX50" s="70"/>
      <c r="AY50" s="68" t="s">
        <v>45</v>
      </c>
      <c r="AZ50" s="71">
        <v>1</v>
      </c>
      <c r="BA50" s="71"/>
      <c r="BB50" s="72"/>
      <c r="BC50" s="72"/>
      <c r="BD50" s="37"/>
      <c r="BF50" s="59"/>
      <c r="BG50" s="59"/>
      <c r="BH50" s="59"/>
      <c r="BU50" s="60">
        <f t="shared" si="0"/>
        <v>3</v>
      </c>
      <c r="BV50" s="47" t="s">
        <v>45</v>
      </c>
      <c r="BW50" s="60">
        <f t="shared" si="1"/>
        <v>0</v>
      </c>
      <c r="CA50" s="46" t="str">
        <f>$AG$24</f>
        <v>Spvgg. BG Schwerin</v>
      </c>
      <c r="CB50" s="60">
        <f>SUM($BU$37+$BW$45+$BW$52)</f>
        <v>9</v>
      </c>
      <c r="CC50" s="48">
        <f>SUM($AW$37+$AZ$45+$AZ$52)</f>
        <v>6</v>
      </c>
      <c r="CD50" s="63" t="s">
        <v>45</v>
      </c>
      <c r="CE50" s="73">
        <f>SUM($AZ$37+$AW$45+$AW$52)</f>
        <v>1</v>
      </c>
      <c r="CF50" s="74">
        <f>SUM(CC50-CE50)</f>
        <v>5</v>
      </c>
    </row>
    <row r="51" spans="2:84" ht="15.75" customHeight="1">
      <c r="B51" s="64">
        <v>22</v>
      </c>
      <c r="C51" s="64"/>
      <c r="D51" s="65"/>
      <c r="E51" s="65"/>
      <c r="F51" s="65"/>
      <c r="G51" s="65" t="s">
        <v>50</v>
      </c>
      <c r="H51" s="65"/>
      <c r="I51" s="65"/>
      <c r="J51" s="66">
        <f t="shared" si="2"/>
        <v>0.5916666666666661</v>
      </c>
      <c r="K51" s="66"/>
      <c r="L51" s="66"/>
      <c r="M51" s="66"/>
      <c r="N51" s="66"/>
      <c r="O51" s="67" t="str">
        <f>D23</f>
        <v>SV Dorsten-Hardt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 t="s">
        <v>44</v>
      </c>
      <c r="AF51" s="69" t="str">
        <f>D25</f>
        <v>SG Castrop</v>
      </c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70">
        <v>0</v>
      </c>
      <c r="AX51" s="70"/>
      <c r="AY51" s="68" t="s">
        <v>45</v>
      </c>
      <c r="AZ51" s="71">
        <v>2</v>
      </c>
      <c r="BA51" s="71"/>
      <c r="BB51" s="72"/>
      <c r="BC51" s="72"/>
      <c r="BD51" s="37"/>
      <c r="BF51" s="59"/>
      <c r="BG51" s="59"/>
      <c r="BH51" s="59"/>
      <c r="BU51" s="60">
        <f t="shared" si="0"/>
        <v>0</v>
      </c>
      <c r="BV51" s="47" t="s">
        <v>45</v>
      </c>
      <c r="BW51" s="60">
        <f t="shared" si="1"/>
        <v>3</v>
      </c>
      <c r="CA51" s="46" t="str">
        <f>$AG$23</f>
        <v>RW Essen</v>
      </c>
      <c r="CB51" s="60">
        <f>SUM($BW$36+$BU$45+$BU$53)</f>
        <v>4</v>
      </c>
      <c r="CC51" s="48">
        <f>SUM($AZ$36+$AW$45+$AW$53)</f>
        <v>6</v>
      </c>
      <c r="CD51" s="63" t="s">
        <v>45</v>
      </c>
      <c r="CE51" s="73">
        <f>SUM($AW$36+$AZ$45+$AZ$53)</f>
        <v>4</v>
      </c>
      <c r="CF51" s="74">
        <f>SUM(CC51-CE51)</f>
        <v>2</v>
      </c>
    </row>
    <row r="52" spans="2:84" ht="15.75" customHeight="1">
      <c r="B52" s="64">
        <v>23</v>
      </c>
      <c r="C52" s="64"/>
      <c r="D52" s="65"/>
      <c r="E52" s="65"/>
      <c r="F52" s="65"/>
      <c r="G52" s="65" t="s">
        <v>51</v>
      </c>
      <c r="H52" s="65"/>
      <c r="I52" s="65"/>
      <c r="J52" s="66">
        <f t="shared" si="2"/>
        <v>0.5999999999999994</v>
      </c>
      <c r="K52" s="66"/>
      <c r="L52" s="66"/>
      <c r="M52" s="66"/>
      <c r="N52" s="66"/>
      <c r="O52" s="67" t="str">
        <f>AG22</f>
        <v>Teutonia SuS Waltrop 2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 t="s">
        <v>44</v>
      </c>
      <c r="AF52" s="69" t="str">
        <f>AG24</f>
        <v>Spvgg. BG Schwerin</v>
      </c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70">
        <v>0</v>
      </c>
      <c r="AX52" s="70"/>
      <c r="AY52" s="68" t="s">
        <v>45</v>
      </c>
      <c r="AZ52" s="71">
        <v>2</v>
      </c>
      <c r="BA52" s="71"/>
      <c r="BB52" s="72"/>
      <c r="BC52" s="72"/>
      <c r="BD52" s="37"/>
      <c r="BF52" s="59"/>
      <c r="BG52" s="59"/>
      <c r="BH52" s="59"/>
      <c r="BU52" s="60">
        <f t="shared" si="0"/>
        <v>0</v>
      </c>
      <c r="BV52" s="47" t="s">
        <v>45</v>
      </c>
      <c r="BW52" s="60">
        <f t="shared" si="1"/>
        <v>3</v>
      </c>
      <c r="CA52" s="46" t="str">
        <f>$AG$25</f>
        <v>Hammer SC</v>
      </c>
      <c r="CB52" s="60">
        <f>SUM($BW$37+$BU$44+$BW$53)</f>
        <v>2</v>
      </c>
      <c r="CC52" s="48">
        <f>SUM($AZ$37+$AW$44+$AZ$53)</f>
        <v>2</v>
      </c>
      <c r="CD52" s="63" t="s">
        <v>45</v>
      </c>
      <c r="CE52" s="73">
        <f>SUM($AW$37+$AZ$44+$AW$53)</f>
        <v>4</v>
      </c>
      <c r="CF52" s="74">
        <f>SUM(CC52-CE52)</f>
        <v>-2</v>
      </c>
    </row>
    <row r="53" spans="2:75" ht="15.75" customHeight="1">
      <c r="B53" s="83">
        <v>24</v>
      </c>
      <c r="C53" s="83"/>
      <c r="D53" s="84"/>
      <c r="E53" s="84"/>
      <c r="F53" s="84"/>
      <c r="G53" s="84" t="s">
        <v>51</v>
      </c>
      <c r="H53" s="84"/>
      <c r="I53" s="84"/>
      <c r="J53" s="85">
        <f t="shared" si="2"/>
        <v>0.6083333333333327</v>
      </c>
      <c r="K53" s="85"/>
      <c r="L53" s="85"/>
      <c r="M53" s="85"/>
      <c r="N53" s="85"/>
      <c r="O53" s="86" t="str">
        <f>AG23</f>
        <v>RW Essen</v>
      </c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7" t="s">
        <v>44</v>
      </c>
      <c r="AF53" s="88" t="str">
        <f>AG25</f>
        <v>Hammer SC</v>
      </c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9">
        <v>1</v>
      </c>
      <c r="AX53" s="89"/>
      <c r="AY53" s="87" t="s">
        <v>45</v>
      </c>
      <c r="AZ53" s="90">
        <v>1</v>
      </c>
      <c r="BA53" s="90"/>
      <c r="BB53" s="91"/>
      <c r="BC53" s="91"/>
      <c r="BD53" s="37"/>
      <c r="BF53" s="59"/>
      <c r="BG53" s="59"/>
      <c r="BH53" s="59"/>
      <c r="BU53" s="60">
        <f t="shared" si="0"/>
        <v>1</v>
      </c>
      <c r="BV53" s="47" t="s">
        <v>45</v>
      </c>
      <c r="BW53" s="60">
        <f t="shared" si="1"/>
        <v>1</v>
      </c>
    </row>
    <row r="54" spans="2:75" ht="13.5" customHeight="1">
      <c r="B54" s="92"/>
      <c r="C54" s="92"/>
      <c r="D54" s="92"/>
      <c r="E54" s="92"/>
      <c r="F54" s="92"/>
      <c r="G54" s="92"/>
      <c r="H54" s="92"/>
      <c r="I54" s="92"/>
      <c r="J54" s="93"/>
      <c r="K54" s="93"/>
      <c r="L54" s="93"/>
      <c r="M54" s="93"/>
      <c r="N54" s="93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5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5"/>
      <c r="AX54" s="95"/>
      <c r="AY54" s="95"/>
      <c r="AZ54" s="95"/>
      <c r="BA54" s="95"/>
      <c r="BB54" s="95"/>
      <c r="BC54" s="95"/>
      <c r="BD54" s="37"/>
      <c r="BF54" s="59"/>
      <c r="BG54" s="59"/>
      <c r="BH54" s="59"/>
      <c r="BU54" s="60"/>
      <c r="BW54" s="60"/>
    </row>
    <row r="55" spans="2:75" ht="13.5" customHeight="1">
      <c r="B55" s="92"/>
      <c r="C55" s="92"/>
      <c r="D55" s="92"/>
      <c r="E55" s="92"/>
      <c r="F55" s="92"/>
      <c r="G55" s="92"/>
      <c r="H55" s="92"/>
      <c r="I55" s="92"/>
      <c r="J55" s="93"/>
      <c r="K55" s="93"/>
      <c r="L55" s="93"/>
      <c r="M55" s="93"/>
      <c r="N55" s="93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5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5"/>
      <c r="AX55" s="95"/>
      <c r="AY55" s="95"/>
      <c r="AZ55" s="95"/>
      <c r="BA55" s="95"/>
      <c r="BB55" s="95"/>
      <c r="BC55" s="95"/>
      <c r="BD55" s="37"/>
      <c r="BF55" s="59"/>
      <c r="BG55" s="59"/>
      <c r="BH55" s="59"/>
      <c r="BU55" s="60"/>
      <c r="BW55" s="60"/>
    </row>
    <row r="56" spans="2:75" ht="5.25" customHeight="1">
      <c r="B56" s="92"/>
      <c r="C56" s="92"/>
      <c r="D56" s="92"/>
      <c r="E56" s="92"/>
      <c r="F56" s="92"/>
      <c r="G56" s="92"/>
      <c r="H56" s="92"/>
      <c r="I56" s="92"/>
      <c r="J56" s="93"/>
      <c r="K56" s="93"/>
      <c r="L56" s="93"/>
      <c r="M56" s="93"/>
      <c r="N56" s="93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5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5"/>
      <c r="AX56" s="95"/>
      <c r="AY56" s="95"/>
      <c r="AZ56" s="95"/>
      <c r="BA56" s="95"/>
      <c r="BB56" s="95"/>
      <c r="BC56" s="95"/>
      <c r="BD56" s="37"/>
      <c r="BF56" s="59"/>
      <c r="BG56" s="59"/>
      <c r="BH56" s="59"/>
      <c r="BU56" s="60"/>
      <c r="BW56" s="60"/>
    </row>
    <row r="57" spans="2:75" ht="27">
      <c r="B57" s="7" t="str">
        <f>$A$2</f>
        <v>Teutonia SuS Waltrop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U57" s="60"/>
      <c r="BW57" s="60"/>
    </row>
    <row r="58" spans="73:75" ht="6.75" customHeight="1">
      <c r="BU58" s="60"/>
      <c r="BW58" s="60"/>
    </row>
    <row r="59" spans="2:75" ht="12.75">
      <c r="B59" s="29" t="s">
        <v>52</v>
      </c>
      <c r="BU59" s="60"/>
      <c r="BW59" s="60"/>
    </row>
    <row r="60" spans="73:75" ht="6" customHeight="1">
      <c r="BU60" s="60"/>
      <c r="BW60" s="60"/>
    </row>
    <row r="61" spans="2:89" s="96" customFormat="1" ht="13.5" customHeight="1">
      <c r="B61" s="97" t="s">
        <v>13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 t="s">
        <v>46</v>
      </c>
      <c r="Q61" s="97"/>
      <c r="R61" s="97"/>
      <c r="S61" s="97" t="s">
        <v>47</v>
      </c>
      <c r="T61" s="97"/>
      <c r="U61" s="97"/>
      <c r="V61" s="97"/>
      <c r="W61" s="97"/>
      <c r="X61" s="97" t="s">
        <v>48</v>
      </c>
      <c r="Y61" s="97"/>
      <c r="Z61" s="97"/>
      <c r="AA61" s="98"/>
      <c r="AB61" s="98"/>
      <c r="AC61" s="98"/>
      <c r="AD61" s="98"/>
      <c r="AE61" s="97" t="s">
        <v>14</v>
      </c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 t="s">
        <v>46</v>
      </c>
      <c r="AT61" s="97"/>
      <c r="AU61" s="97"/>
      <c r="AV61" s="97" t="s">
        <v>47</v>
      </c>
      <c r="AW61" s="97"/>
      <c r="AX61" s="97"/>
      <c r="AY61" s="97"/>
      <c r="AZ61" s="97"/>
      <c r="BA61" s="97" t="s">
        <v>48</v>
      </c>
      <c r="BB61" s="97"/>
      <c r="BC61" s="97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60"/>
      <c r="BV61" s="100"/>
      <c r="BW61" s="60"/>
      <c r="BX61" s="100"/>
      <c r="BY61" s="100"/>
      <c r="BZ61" s="100"/>
      <c r="CA61" s="101"/>
      <c r="CB61" s="101"/>
      <c r="CC61" s="102"/>
      <c r="CD61" s="102"/>
      <c r="CE61" s="102"/>
      <c r="CF61" s="102"/>
      <c r="CG61" s="102"/>
      <c r="CH61" s="102"/>
      <c r="CI61" s="103"/>
      <c r="CJ61" s="103"/>
      <c r="CK61" s="103"/>
    </row>
    <row r="62" spans="2:75" ht="12.75">
      <c r="B62" s="104" t="s">
        <v>15</v>
      </c>
      <c r="C62" s="104"/>
      <c r="D62" s="105" t="str">
        <f>$CA$31</f>
        <v>TuS Haltern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6">
        <f>$CB$31</f>
        <v>3</v>
      </c>
      <c r="Q62" s="106"/>
      <c r="R62" s="106"/>
      <c r="S62" s="107">
        <f>$CC$31</f>
        <v>4</v>
      </c>
      <c r="T62" s="107"/>
      <c r="U62" s="108" t="s">
        <v>45</v>
      </c>
      <c r="V62" s="107">
        <f>$CE$31</f>
        <v>4</v>
      </c>
      <c r="W62" s="107"/>
      <c r="X62" s="109">
        <f>$CF$31</f>
        <v>0</v>
      </c>
      <c r="Y62" s="109"/>
      <c r="Z62" s="109"/>
      <c r="AA62" s="38"/>
      <c r="AB62" s="38"/>
      <c r="AC62" s="38"/>
      <c r="AD62" s="38"/>
      <c r="AE62" s="104" t="s">
        <v>15</v>
      </c>
      <c r="AF62" s="104"/>
      <c r="AG62" s="105" t="str">
        <f>$CA$37</f>
        <v>Preussen Hochlarmark</v>
      </c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6">
        <f>$CB$37</f>
        <v>0</v>
      </c>
      <c r="AT62" s="106"/>
      <c r="AU62" s="106"/>
      <c r="AV62" s="107">
        <f>$CC$37</f>
        <v>0</v>
      </c>
      <c r="AW62" s="107"/>
      <c r="AX62" s="108" t="s">
        <v>45</v>
      </c>
      <c r="AY62" s="107">
        <f>$CE$37</f>
        <v>12</v>
      </c>
      <c r="AZ62" s="107"/>
      <c r="BA62" s="109">
        <f>$CF$37</f>
        <v>-12</v>
      </c>
      <c r="BB62" s="109"/>
      <c r="BC62" s="109"/>
      <c r="BU62" s="60"/>
      <c r="BW62" s="60"/>
    </row>
    <row r="63" spans="2:75" ht="12.75">
      <c r="B63" s="110" t="s">
        <v>18</v>
      </c>
      <c r="C63" s="110"/>
      <c r="D63" s="111" t="str">
        <f>CA32</f>
        <v>Teutonia SuS Waltrop 1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2">
        <f>$CB$32</f>
        <v>7</v>
      </c>
      <c r="Q63" s="112"/>
      <c r="R63" s="112"/>
      <c r="S63" s="113">
        <f>$CC$32</f>
        <v>8</v>
      </c>
      <c r="T63" s="113"/>
      <c r="U63" s="114" t="s">
        <v>45</v>
      </c>
      <c r="V63" s="113">
        <f>$CE$32</f>
        <v>2</v>
      </c>
      <c r="W63" s="113"/>
      <c r="X63" s="115">
        <f>$CF$32</f>
        <v>6</v>
      </c>
      <c r="Y63" s="115"/>
      <c r="Z63" s="115"/>
      <c r="AA63" s="38"/>
      <c r="AB63" s="38"/>
      <c r="AC63" s="38"/>
      <c r="AD63" s="38"/>
      <c r="AE63" s="110" t="s">
        <v>18</v>
      </c>
      <c r="AF63" s="110"/>
      <c r="AG63" s="111" t="str">
        <f>$CA$38</f>
        <v>SW Röllinghausen</v>
      </c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2">
        <f>$CB$38</f>
        <v>3</v>
      </c>
      <c r="AT63" s="112"/>
      <c r="AU63" s="112"/>
      <c r="AV63" s="113">
        <f>$CC$38</f>
        <v>3</v>
      </c>
      <c r="AW63" s="113"/>
      <c r="AX63" s="114" t="s">
        <v>45</v>
      </c>
      <c r="AY63" s="113">
        <f>$CE$38</f>
        <v>6</v>
      </c>
      <c r="AZ63" s="113"/>
      <c r="BA63" s="115">
        <f>$CF$38</f>
        <v>-3</v>
      </c>
      <c r="BB63" s="115"/>
      <c r="BC63" s="115"/>
      <c r="BU63" s="60"/>
      <c r="BW63" s="60"/>
    </row>
    <row r="64" spans="2:75" ht="12.75">
      <c r="B64" s="110" t="s">
        <v>21</v>
      </c>
      <c r="C64" s="110"/>
      <c r="D64" s="111" t="str">
        <f>CA33</f>
        <v>SG Selm</v>
      </c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2">
        <f>$CB$33</f>
        <v>0</v>
      </c>
      <c r="Q64" s="112"/>
      <c r="R64" s="112"/>
      <c r="S64" s="113">
        <f>$CC$33</f>
        <v>2</v>
      </c>
      <c r="T64" s="113"/>
      <c r="U64" s="114" t="s">
        <v>45</v>
      </c>
      <c r="V64" s="113">
        <f>$CE$33</f>
        <v>12</v>
      </c>
      <c r="W64" s="113"/>
      <c r="X64" s="115">
        <f>$CF$33</f>
        <v>-10</v>
      </c>
      <c r="Y64" s="115"/>
      <c r="Z64" s="115"/>
      <c r="AA64" s="38"/>
      <c r="AB64" s="38"/>
      <c r="AC64" s="38"/>
      <c r="AD64" s="38"/>
      <c r="AE64" s="110" t="s">
        <v>21</v>
      </c>
      <c r="AF64" s="110"/>
      <c r="AG64" s="111" t="str">
        <f>$CA$39</f>
        <v>TSV Marl-Hüls</v>
      </c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2">
        <f>$CB$39</f>
        <v>9</v>
      </c>
      <c r="AT64" s="112"/>
      <c r="AU64" s="112"/>
      <c r="AV64" s="113">
        <f>$CC$39</f>
        <v>13</v>
      </c>
      <c r="AW64" s="113"/>
      <c r="AX64" s="114" t="s">
        <v>45</v>
      </c>
      <c r="AY64" s="113">
        <f>$CE$39</f>
        <v>0</v>
      </c>
      <c r="AZ64" s="113"/>
      <c r="BA64" s="115">
        <f>$CF$39</f>
        <v>13</v>
      </c>
      <c r="BB64" s="115"/>
      <c r="BC64" s="115"/>
      <c r="BU64" s="60"/>
      <c r="BW64" s="60"/>
    </row>
    <row r="65" spans="2:75" ht="12.75">
      <c r="B65" s="116" t="s">
        <v>24</v>
      </c>
      <c r="C65" s="116"/>
      <c r="D65" s="117" t="str">
        <f>CA34</f>
        <v>VFL Senden</v>
      </c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>
        <f>$CB$34</f>
        <v>7</v>
      </c>
      <c r="Q65" s="118"/>
      <c r="R65" s="118"/>
      <c r="S65" s="119">
        <f>$CC$34</f>
        <v>5</v>
      </c>
      <c r="T65" s="119"/>
      <c r="U65" s="120" t="s">
        <v>45</v>
      </c>
      <c r="V65" s="119">
        <f>$CE$34</f>
        <v>1</v>
      </c>
      <c r="W65" s="119"/>
      <c r="X65" s="121">
        <f>$CF$34</f>
        <v>4</v>
      </c>
      <c r="Y65" s="121"/>
      <c r="Z65" s="121"/>
      <c r="AA65" s="38"/>
      <c r="AB65" s="38"/>
      <c r="AC65" s="38"/>
      <c r="AD65" s="38"/>
      <c r="AE65" s="116" t="s">
        <v>24</v>
      </c>
      <c r="AF65" s="116"/>
      <c r="AG65" s="117" t="str">
        <f>$CA$40</f>
        <v>ETuS Haltern</v>
      </c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8">
        <f>$CB$40</f>
        <v>6</v>
      </c>
      <c r="AT65" s="118"/>
      <c r="AU65" s="118"/>
      <c r="AV65" s="119">
        <f>$CC$40</f>
        <v>7</v>
      </c>
      <c r="AW65" s="119"/>
      <c r="AX65" s="120" t="s">
        <v>45</v>
      </c>
      <c r="AY65" s="119">
        <f>$CE$40</f>
        <v>5</v>
      </c>
      <c r="AZ65" s="119"/>
      <c r="BA65" s="121">
        <f>$CF$40</f>
        <v>2</v>
      </c>
      <c r="BB65" s="121"/>
      <c r="BC65" s="121"/>
      <c r="BU65" s="60"/>
      <c r="BW65" s="60"/>
    </row>
    <row r="66" spans="73:75" ht="9" customHeight="1">
      <c r="BU66" s="60"/>
      <c r="BW66" s="60"/>
    </row>
    <row r="67" spans="2:80" ht="12.75">
      <c r="B67" s="97" t="s">
        <v>27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 t="s">
        <v>46</v>
      </c>
      <c r="Q67" s="97"/>
      <c r="R67" s="97"/>
      <c r="S67" s="97" t="s">
        <v>47</v>
      </c>
      <c r="T67" s="97"/>
      <c r="U67" s="97"/>
      <c r="V67" s="97"/>
      <c r="W67" s="97"/>
      <c r="X67" s="97" t="s">
        <v>48</v>
      </c>
      <c r="Y67" s="97"/>
      <c r="Z67" s="97"/>
      <c r="AA67" s="98"/>
      <c r="AB67" s="98"/>
      <c r="AC67" s="98"/>
      <c r="AD67" s="98"/>
      <c r="AE67" s="97" t="s">
        <v>28</v>
      </c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 t="s">
        <v>46</v>
      </c>
      <c r="AT67" s="97"/>
      <c r="AU67" s="97"/>
      <c r="AV67" s="97" t="s">
        <v>47</v>
      </c>
      <c r="AW67" s="97"/>
      <c r="AX67" s="97"/>
      <c r="AY67" s="97"/>
      <c r="AZ67" s="97"/>
      <c r="BA67" s="97" t="s">
        <v>48</v>
      </c>
      <c r="BB67" s="97"/>
      <c r="BC67" s="97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60"/>
      <c r="BV67" s="6"/>
      <c r="BW67" s="60"/>
      <c r="BX67" s="6"/>
      <c r="BY67" s="6"/>
      <c r="BZ67" s="6"/>
      <c r="CA67" s="5"/>
      <c r="CB67" s="5"/>
    </row>
    <row r="68" spans="2:80" ht="12.75">
      <c r="B68" s="104" t="s">
        <v>15</v>
      </c>
      <c r="C68" s="104"/>
      <c r="D68" s="105" t="str">
        <f>$CA$43</f>
        <v>DSC Wanne Eickel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6">
        <f>$CB$43</f>
        <v>6</v>
      </c>
      <c r="Q68" s="106"/>
      <c r="R68" s="106"/>
      <c r="S68" s="107">
        <f>$CC$43</f>
        <v>6</v>
      </c>
      <c r="T68" s="107"/>
      <c r="U68" s="108" t="s">
        <v>45</v>
      </c>
      <c r="V68" s="107">
        <f>$CE$43</f>
        <v>3</v>
      </c>
      <c r="W68" s="107"/>
      <c r="X68" s="109">
        <f>$CF$43</f>
        <v>3</v>
      </c>
      <c r="Y68" s="109"/>
      <c r="Z68" s="109"/>
      <c r="AA68" s="38"/>
      <c r="AB68" s="38"/>
      <c r="AC68" s="38"/>
      <c r="AD68" s="38"/>
      <c r="AE68" s="104" t="s">
        <v>15</v>
      </c>
      <c r="AF68" s="104"/>
      <c r="AG68" s="105" t="str">
        <f>$CA$49</f>
        <v>Teutonia SuS Waltrop 2</v>
      </c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6">
        <f>$CB$49</f>
        <v>1</v>
      </c>
      <c r="AT68" s="106"/>
      <c r="AU68" s="106"/>
      <c r="AV68" s="107">
        <f>$CC$49</f>
        <v>2</v>
      </c>
      <c r="AW68" s="107"/>
      <c r="AX68" s="108" t="s">
        <v>45</v>
      </c>
      <c r="AY68" s="107">
        <f>$CE$49</f>
        <v>7</v>
      </c>
      <c r="AZ68" s="107"/>
      <c r="BA68" s="109">
        <f>$CF$49</f>
        <v>-5</v>
      </c>
      <c r="BB68" s="109"/>
      <c r="BC68" s="109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60"/>
      <c r="BV68" s="6"/>
      <c r="BW68" s="60"/>
      <c r="BX68" s="6"/>
      <c r="BY68" s="6"/>
      <c r="BZ68" s="6"/>
      <c r="CA68" s="5"/>
      <c r="CB68" s="5"/>
    </row>
    <row r="69" spans="2:80" ht="12.75">
      <c r="B69" s="110" t="s">
        <v>18</v>
      </c>
      <c r="C69" s="110"/>
      <c r="D69" s="111" t="str">
        <f>$CA$44</f>
        <v>SG Castrop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2">
        <f>$CB$44</f>
        <v>6</v>
      </c>
      <c r="Q69" s="112"/>
      <c r="R69" s="112"/>
      <c r="S69" s="113">
        <f>$CC$44</f>
        <v>4</v>
      </c>
      <c r="T69" s="113"/>
      <c r="U69" s="114" t="s">
        <v>45</v>
      </c>
      <c r="V69" s="113">
        <f>$CE$44</f>
        <v>2</v>
      </c>
      <c r="W69" s="113"/>
      <c r="X69" s="115">
        <f>$CF$44</f>
        <v>2</v>
      </c>
      <c r="Y69" s="115"/>
      <c r="Z69" s="115"/>
      <c r="AA69" s="38"/>
      <c r="AB69" s="38"/>
      <c r="AC69" s="38"/>
      <c r="AD69" s="38"/>
      <c r="AE69" s="110" t="s">
        <v>18</v>
      </c>
      <c r="AF69" s="110"/>
      <c r="AG69" s="111" t="str">
        <f>$CA$50</f>
        <v>Spvgg. BG Schwerin</v>
      </c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2">
        <f>$CB$50</f>
        <v>9</v>
      </c>
      <c r="AT69" s="112"/>
      <c r="AU69" s="112"/>
      <c r="AV69" s="113">
        <f>$CC$50</f>
        <v>6</v>
      </c>
      <c r="AW69" s="113"/>
      <c r="AX69" s="114" t="s">
        <v>45</v>
      </c>
      <c r="AY69" s="113">
        <f>$CE$50</f>
        <v>1</v>
      </c>
      <c r="AZ69" s="113"/>
      <c r="BA69" s="115">
        <f>$CF$50</f>
        <v>5</v>
      </c>
      <c r="BB69" s="115"/>
      <c r="BC69" s="115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60"/>
      <c r="BV69" s="6"/>
      <c r="BW69" s="60"/>
      <c r="BX69" s="6"/>
      <c r="BY69" s="6"/>
      <c r="BZ69" s="6"/>
      <c r="CA69" s="5"/>
      <c r="CB69" s="5"/>
    </row>
    <row r="70" spans="2:80" ht="12.75">
      <c r="B70" s="110" t="s">
        <v>21</v>
      </c>
      <c r="C70" s="110"/>
      <c r="D70" s="111" t="str">
        <f>$CA$45</f>
        <v>SV Dorsten-Hardt</v>
      </c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2">
        <f>$CB$45</f>
        <v>0</v>
      </c>
      <c r="Q70" s="112"/>
      <c r="R70" s="112"/>
      <c r="S70" s="113">
        <f>$CC$45</f>
        <v>1</v>
      </c>
      <c r="T70" s="113"/>
      <c r="U70" s="114" t="s">
        <v>45</v>
      </c>
      <c r="V70" s="113">
        <f>$CE$45</f>
        <v>8</v>
      </c>
      <c r="W70" s="113"/>
      <c r="X70" s="115">
        <f>$CF$45</f>
        <v>-7</v>
      </c>
      <c r="Y70" s="115"/>
      <c r="Z70" s="115"/>
      <c r="AA70" s="38"/>
      <c r="AB70" s="38"/>
      <c r="AC70" s="38"/>
      <c r="AD70" s="38"/>
      <c r="AE70" s="110" t="s">
        <v>21</v>
      </c>
      <c r="AF70" s="110"/>
      <c r="AG70" s="111" t="str">
        <f>$CA$51</f>
        <v>RW Essen</v>
      </c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2">
        <f>$CB$51</f>
        <v>4</v>
      </c>
      <c r="AT70" s="112"/>
      <c r="AU70" s="112"/>
      <c r="AV70" s="113">
        <f>$CC$51</f>
        <v>6</v>
      </c>
      <c r="AW70" s="113"/>
      <c r="AX70" s="114" t="s">
        <v>45</v>
      </c>
      <c r="AY70" s="113">
        <f>$CE$51</f>
        <v>4</v>
      </c>
      <c r="AZ70" s="113"/>
      <c r="BA70" s="115">
        <f>$CF$51</f>
        <v>2</v>
      </c>
      <c r="BB70" s="115"/>
      <c r="BC70" s="115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60"/>
      <c r="BV70" s="6"/>
      <c r="BW70" s="60"/>
      <c r="BX70" s="6"/>
      <c r="BY70" s="6"/>
      <c r="BZ70" s="6"/>
      <c r="CA70" s="5"/>
      <c r="CB70" s="5"/>
    </row>
    <row r="71" spans="2:80" ht="12.75">
      <c r="B71" s="116" t="s">
        <v>24</v>
      </c>
      <c r="C71" s="116"/>
      <c r="D71" s="117" t="str">
        <f>$CA$46</f>
        <v>VfB Waltrop</v>
      </c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8">
        <f>$CB$46</f>
        <v>6</v>
      </c>
      <c r="Q71" s="118"/>
      <c r="R71" s="118"/>
      <c r="S71" s="119">
        <f>$CC$46</f>
        <v>5</v>
      </c>
      <c r="T71" s="119"/>
      <c r="U71" s="120" t="s">
        <v>45</v>
      </c>
      <c r="V71" s="119">
        <f>$CE$46</f>
        <v>3</v>
      </c>
      <c r="W71" s="119"/>
      <c r="X71" s="121">
        <f>$CF$46</f>
        <v>2</v>
      </c>
      <c r="Y71" s="121"/>
      <c r="Z71" s="121"/>
      <c r="AA71" s="38"/>
      <c r="AB71" s="38"/>
      <c r="AC71" s="38"/>
      <c r="AD71" s="38"/>
      <c r="AE71" s="116" t="s">
        <v>24</v>
      </c>
      <c r="AF71" s="116"/>
      <c r="AG71" s="117" t="str">
        <f>$CA$52</f>
        <v>Hammer SC</v>
      </c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8">
        <f>$CB$52</f>
        <v>2</v>
      </c>
      <c r="AT71" s="118"/>
      <c r="AU71" s="118"/>
      <c r="AV71" s="119">
        <f>$CC$52</f>
        <v>2</v>
      </c>
      <c r="AW71" s="119"/>
      <c r="AX71" s="120" t="s">
        <v>45</v>
      </c>
      <c r="AY71" s="119">
        <f>$CE$52</f>
        <v>4</v>
      </c>
      <c r="AZ71" s="119"/>
      <c r="BA71" s="121">
        <f>$CF$52</f>
        <v>-2</v>
      </c>
      <c r="BB71" s="121"/>
      <c r="BC71" s="12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60"/>
      <c r="BV71" s="6"/>
      <c r="BW71" s="60"/>
      <c r="BX71" s="6"/>
      <c r="BY71" s="6"/>
      <c r="BZ71" s="6"/>
      <c r="CA71" s="5"/>
      <c r="CB71" s="5"/>
    </row>
    <row r="72" spans="73:75" ht="12.75">
      <c r="BU72" s="60"/>
      <c r="BW72" s="60"/>
    </row>
    <row r="73" spans="76:108" ht="12.75">
      <c r="BX73" s="3"/>
      <c r="CZ73" s="1"/>
      <c r="DA73" s="1"/>
      <c r="DB73" s="1"/>
      <c r="DC73" s="1"/>
      <c r="DD73" s="1"/>
    </row>
    <row r="74" spans="2:108" ht="12.75">
      <c r="B74" s="29" t="s">
        <v>53</v>
      </c>
      <c r="BX74" s="3"/>
      <c r="CZ74" s="1"/>
      <c r="DA74" s="1"/>
      <c r="DB74" s="1"/>
      <c r="DC74" s="1"/>
      <c r="DD74" s="1"/>
    </row>
    <row r="75" spans="76:108" ht="6" customHeight="1">
      <c r="BX75" s="3"/>
      <c r="BY75" s="3"/>
      <c r="BZ75" s="3"/>
      <c r="CG75" s="6"/>
      <c r="CH75" s="6"/>
      <c r="CZ75" s="1"/>
      <c r="DA75" s="1"/>
      <c r="DB75" s="1"/>
      <c r="DC75" s="1"/>
      <c r="DD75" s="1"/>
    </row>
    <row r="76" spans="1:108" ht="15">
      <c r="A76" s="15"/>
      <c r="B76" s="15"/>
      <c r="C76" s="15"/>
      <c r="D76" s="15"/>
      <c r="E76" s="15"/>
      <c r="F76" s="15"/>
      <c r="G76" s="25" t="s">
        <v>6</v>
      </c>
      <c r="H76" s="26">
        <f>J53+($U$10*$X$10+$AL$10)</f>
        <v>0.616666666666666</v>
      </c>
      <c r="I76" s="26"/>
      <c r="J76" s="26"/>
      <c r="K76" s="26"/>
      <c r="L76" s="26"/>
      <c r="M76" s="1" t="s">
        <v>7</v>
      </c>
      <c r="N76" s="15"/>
      <c r="O76" s="15"/>
      <c r="P76" s="15"/>
      <c r="Q76" s="15"/>
      <c r="R76" s="15"/>
      <c r="S76" s="15"/>
      <c r="T76" s="15"/>
      <c r="U76" s="25" t="s">
        <v>8</v>
      </c>
      <c r="V76" s="27">
        <v>1</v>
      </c>
      <c r="W76" s="27"/>
      <c r="X76" s="27" t="s">
        <v>9</v>
      </c>
      <c r="Y76" s="28">
        <v>0.006944444444444444</v>
      </c>
      <c r="Z76" s="28"/>
      <c r="AA76" s="28"/>
      <c r="AB76" s="28"/>
      <c r="AC76" s="28"/>
      <c r="AD76" s="1" t="s">
        <v>10</v>
      </c>
      <c r="AE76" s="15"/>
      <c r="AF76" s="15"/>
      <c r="AG76" s="15"/>
      <c r="AH76" s="15"/>
      <c r="AI76" s="15"/>
      <c r="AJ76" s="15"/>
      <c r="AK76" s="25" t="s">
        <v>11</v>
      </c>
      <c r="AL76" s="28">
        <v>0.001388888888888889</v>
      </c>
      <c r="AM76" s="28"/>
      <c r="AN76" s="28"/>
      <c r="AO76" s="28"/>
      <c r="AP76" s="28"/>
      <c r="AQ76" s="1" t="s">
        <v>10</v>
      </c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X76" s="3"/>
      <c r="BY76" s="3"/>
      <c r="BZ76" s="3"/>
      <c r="CG76" s="6"/>
      <c r="CH76" s="6"/>
      <c r="CZ76" s="1"/>
      <c r="DA76" s="1"/>
      <c r="DB76" s="1"/>
      <c r="DC76" s="1"/>
      <c r="DD76" s="1"/>
    </row>
    <row r="77" spans="76:108" ht="6" customHeight="1">
      <c r="BX77" s="3"/>
      <c r="BY77" s="3"/>
      <c r="BZ77" s="3"/>
      <c r="CG77" s="6"/>
      <c r="CH77" s="6"/>
      <c r="CZ77" s="1"/>
      <c r="DA77" s="1"/>
      <c r="DB77" s="1"/>
      <c r="DC77" s="1"/>
      <c r="DD77" s="1"/>
    </row>
    <row r="78" spans="2:108" ht="19.5" customHeight="1">
      <c r="B78" s="122" t="s">
        <v>38</v>
      </c>
      <c r="C78" s="122"/>
      <c r="D78" s="123"/>
      <c r="E78" s="123"/>
      <c r="F78" s="123"/>
      <c r="G78" s="123"/>
      <c r="H78" s="123"/>
      <c r="I78" s="123"/>
      <c r="J78" s="123" t="s">
        <v>40</v>
      </c>
      <c r="K78" s="123"/>
      <c r="L78" s="123"/>
      <c r="M78" s="123"/>
      <c r="N78" s="123"/>
      <c r="O78" s="123" t="s">
        <v>54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 t="s">
        <v>42</v>
      </c>
      <c r="AX78" s="123"/>
      <c r="AY78" s="123"/>
      <c r="AZ78" s="123"/>
      <c r="BA78" s="123"/>
      <c r="BB78" s="124"/>
      <c r="BC78" s="124"/>
      <c r="BX78" s="3"/>
      <c r="BY78" s="3"/>
      <c r="BZ78" s="3"/>
      <c r="CA78" s="3">
        <f>IF(ISBLANK($AZ$47),"",IF(AND($X$62=$X$63,$P$63=$P$62,$S$63=$S$62),1,0))</f>
        <v>0</v>
      </c>
      <c r="CB78" s="3">
        <f>IF(ISBLANK($AZ$47),"",IF(AND($X$64=$X$63,$P$63=$P$64,$S$63=$S$64),1,0))</f>
        <v>0</v>
      </c>
      <c r="CC78" s="5">
        <f>SUM(CA78:CB78)</f>
        <v>0</v>
      </c>
      <c r="CG78" s="6"/>
      <c r="CH78" s="6"/>
      <c r="CZ78" s="1"/>
      <c r="DA78" s="1"/>
      <c r="DB78" s="1"/>
      <c r="DC78" s="1"/>
      <c r="DD78" s="1"/>
    </row>
    <row r="79" spans="2:108" ht="18" customHeight="1">
      <c r="B79" s="125">
        <v>25</v>
      </c>
      <c r="C79" s="125"/>
      <c r="D79" s="126"/>
      <c r="E79" s="126"/>
      <c r="F79" s="126"/>
      <c r="G79" s="126"/>
      <c r="H79" s="126"/>
      <c r="I79" s="126"/>
      <c r="J79" s="127">
        <f>H76</f>
        <v>0.616666666666666</v>
      </c>
      <c r="K79" s="127"/>
      <c r="L79" s="127"/>
      <c r="M79" s="127"/>
      <c r="N79" s="127"/>
      <c r="O79" s="128" t="s">
        <v>16</v>
      </c>
      <c r="P79" s="128">
        <f>IF(ISBLANK($AZ$66),"",IF(AND(#REF!=#REF!,#REF!=#REF!,#REF!=#REF!),1,0))</f>
      </c>
      <c r="Q79" s="128">
        <f>IF(ISBLANK($AZ$66),"",IF(AND(#REF!=#REF!,#REF!=#REF!,#REF!=#REF!),1,0))</f>
      </c>
      <c r="R79" s="128">
        <f>IF(ISBLANK($AZ$66),"",IF(AND(#REF!=#REF!,#REF!=#REF!,#REF!=#REF!),1,0))</f>
      </c>
      <c r="S79" s="128">
        <f>IF(ISBLANK($AZ$66),"",IF(AND(#REF!=#REF!,#REF!=#REF!,#REF!=#REF!),1,0))</f>
      </c>
      <c r="T79" s="128">
        <f>IF(ISBLANK($AZ$66),"",IF(AND(#REF!=#REF!,#REF!=#REF!,#REF!=#REF!),1,0))</f>
      </c>
      <c r="U79" s="128">
        <f>IF(ISBLANK($AZ$66),"",IF(AND(#REF!=#REF!,#REF!=#REF!,#REF!=#REF!),1,0))</f>
      </c>
      <c r="V79" s="128">
        <f>IF(ISBLANK($AZ$66),"",IF(AND(#REF!=#REF!,#REF!=#REF!,#REF!=#REF!),1,0))</f>
      </c>
      <c r="W79" s="128">
        <f>IF(ISBLANK($AZ$66),"",IF(AND(#REF!=#REF!,#REF!=#REF!,#REF!=#REF!),1,0))</f>
      </c>
      <c r="X79" s="128">
        <f>IF(ISBLANK($AZ$66),"",IF(AND(#REF!=#REF!,#REF!=#REF!,#REF!=#REF!),1,0))</f>
      </c>
      <c r="Y79" s="128">
        <f>IF(ISBLANK($AZ$66),"",IF(AND(#REF!=#REF!,#REF!=#REF!,#REF!=#REF!),1,0))</f>
      </c>
      <c r="Z79" s="128">
        <f>IF(ISBLANK($AZ$66),"",IF(AND(#REF!=#REF!,#REF!=#REF!,#REF!=#REF!),1,0))</f>
      </c>
      <c r="AA79" s="128">
        <f>IF(ISBLANK($AZ$66),"",IF(AND(#REF!=#REF!,#REF!=#REF!,#REF!=#REF!),1,0))</f>
      </c>
      <c r="AB79" s="128">
        <f>IF(ISBLANK($AZ$66),"",IF(AND(#REF!=#REF!,#REF!=#REF!,#REF!=#REF!),1,0))</f>
      </c>
      <c r="AC79" s="128">
        <f>IF(ISBLANK($AZ$66),"",IF(AND(#REF!=#REF!,#REF!=#REF!,#REF!=#REF!),1,0))</f>
      </c>
      <c r="AD79" s="128">
        <f>IF(ISBLANK($AZ$66),"",IF(AND(#REF!=#REF!,#REF!=#REF!,#REF!=#REF!),1,0))</f>
      </c>
      <c r="AE79" s="129" t="s">
        <v>44</v>
      </c>
      <c r="AF79" s="130" t="s">
        <v>55</v>
      </c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1">
        <v>2</v>
      </c>
      <c r="AX79" s="131"/>
      <c r="AY79" s="132" t="s">
        <v>45</v>
      </c>
      <c r="AZ79" s="133">
        <v>4</v>
      </c>
      <c r="BA79" s="133"/>
      <c r="BB79" s="125"/>
      <c r="BC79" s="125"/>
      <c r="BX79" s="3"/>
      <c r="BY79" s="3"/>
      <c r="BZ79" s="3"/>
      <c r="CG79" s="6"/>
      <c r="CH79" s="6"/>
      <c r="CZ79" s="1"/>
      <c r="DA79" s="1"/>
      <c r="DB79" s="1"/>
      <c r="DC79" s="1"/>
      <c r="DD79" s="1"/>
    </row>
    <row r="80" spans="2:89" s="134" customFormat="1" ht="12" customHeight="1">
      <c r="B80" s="125"/>
      <c r="C80" s="125"/>
      <c r="D80" s="126"/>
      <c r="E80" s="126"/>
      <c r="F80" s="126"/>
      <c r="G80" s="126"/>
      <c r="H80" s="126"/>
      <c r="I80" s="126"/>
      <c r="J80" s="127"/>
      <c r="K80" s="127"/>
      <c r="L80" s="127"/>
      <c r="M80" s="127"/>
      <c r="N80" s="127"/>
      <c r="O80" s="135" t="s">
        <v>56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6"/>
      <c r="AF80" s="137" t="s">
        <v>57</v>
      </c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1"/>
      <c r="AX80" s="131"/>
      <c r="AY80" s="132"/>
      <c r="AZ80" s="132"/>
      <c r="BA80" s="133"/>
      <c r="BB80" s="125"/>
      <c r="BC80" s="125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9"/>
      <c r="BV80" s="140"/>
      <c r="BW80" s="140"/>
      <c r="BX80" s="139"/>
      <c r="BY80" s="139"/>
      <c r="BZ80" s="139"/>
      <c r="CA80" s="139"/>
      <c r="CB80" s="139"/>
      <c r="CC80" s="141"/>
      <c r="CD80" s="141"/>
      <c r="CE80" s="141"/>
      <c r="CF80" s="141"/>
      <c r="CG80" s="142"/>
      <c r="CH80" s="142"/>
      <c r="CI80" s="142"/>
      <c r="CJ80" s="142"/>
      <c r="CK80" s="142"/>
    </row>
    <row r="81" spans="76:108" ht="3.75" customHeight="1">
      <c r="BX81" s="3"/>
      <c r="BY81" s="3"/>
      <c r="BZ81" s="3"/>
      <c r="CG81" s="6"/>
      <c r="CH81" s="6"/>
      <c r="CZ81" s="1"/>
      <c r="DA81" s="1"/>
      <c r="DB81" s="1"/>
      <c r="DC81" s="1"/>
      <c r="DD81" s="1"/>
    </row>
    <row r="82" spans="2:108" ht="19.5" customHeight="1">
      <c r="B82" s="122" t="s">
        <v>38</v>
      </c>
      <c r="C82" s="122"/>
      <c r="D82" s="123"/>
      <c r="E82" s="123"/>
      <c r="F82" s="123"/>
      <c r="G82" s="123"/>
      <c r="H82" s="123"/>
      <c r="I82" s="123"/>
      <c r="J82" s="123" t="s">
        <v>40</v>
      </c>
      <c r="K82" s="123"/>
      <c r="L82" s="123"/>
      <c r="M82" s="123"/>
      <c r="N82" s="123"/>
      <c r="O82" s="123" t="s">
        <v>58</v>
      </c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 t="s">
        <v>42</v>
      </c>
      <c r="AX82" s="123"/>
      <c r="AY82" s="123"/>
      <c r="AZ82" s="123"/>
      <c r="BA82" s="123"/>
      <c r="BB82" s="124"/>
      <c r="BC82" s="124"/>
      <c r="BX82" s="3"/>
      <c r="BY82" s="3"/>
      <c r="BZ82" s="3"/>
      <c r="CA82" s="3">
        <f>IF(ISBLANK($AZ$49),"",IF(AND($BA$62=$BA$63,$AS$63=$AS$62,$AV$63=$AV$62),1,0))</f>
        <v>0</v>
      </c>
      <c r="CB82" s="3">
        <f>IF(ISBLANK($AZ$49),"",IF(AND($BA$64=$BA$63,$AS$63=$AS$64,$AV$63=$AV$64),1,0))</f>
        <v>0</v>
      </c>
      <c r="CC82" s="5">
        <f>SUM(CA82:CB82)</f>
        <v>0</v>
      </c>
      <c r="CG82" s="6"/>
      <c r="CH82" s="6"/>
      <c r="CZ82" s="1"/>
      <c r="DA82" s="1"/>
      <c r="DB82" s="1"/>
      <c r="DC82" s="1"/>
      <c r="DD82" s="1"/>
    </row>
    <row r="83" spans="2:108" ht="18" customHeight="1">
      <c r="B83" s="125">
        <v>26</v>
      </c>
      <c r="C83" s="125"/>
      <c r="D83" s="126"/>
      <c r="E83" s="126"/>
      <c r="F83" s="126"/>
      <c r="G83" s="126"/>
      <c r="H83" s="126"/>
      <c r="I83" s="126"/>
      <c r="J83" s="127">
        <f>J79+$V$76*$Y$76+$AL$76</f>
        <v>0.6249999999999993</v>
      </c>
      <c r="K83" s="127"/>
      <c r="L83" s="127"/>
      <c r="M83" s="127"/>
      <c r="N83" s="127"/>
      <c r="O83" s="128" t="s">
        <v>17</v>
      </c>
      <c r="P83" s="128">
        <f>IF(ISBLANK($AZ$66),"",IF(AND(#REF!=#REF!,#REF!=#REF!,#REF!=#REF!),1,0))</f>
      </c>
      <c r="Q83" s="128">
        <f>IF(ISBLANK($AZ$66),"",IF(AND(#REF!=#REF!,#REF!=#REF!,#REF!=#REF!),1,0))</f>
      </c>
      <c r="R83" s="128">
        <f>IF(ISBLANK($AZ$66),"",IF(AND(#REF!=#REF!,#REF!=#REF!,#REF!=#REF!),1,0))</f>
      </c>
      <c r="S83" s="128">
        <f>IF(ISBLANK($AZ$66),"",IF(AND(#REF!=#REF!,#REF!=#REF!,#REF!=#REF!),1,0))</f>
      </c>
      <c r="T83" s="128">
        <f>IF(ISBLANK($AZ$66),"",IF(AND(#REF!=#REF!,#REF!=#REF!,#REF!=#REF!),1,0))</f>
      </c>
      <c r="U83" s="128">
        <f>IF(ISBLANK($AZ$66),"",IF(AND(#REF!=#REF!,#REF!=#REF!,#REF!=#REF!),1,0))</f>
      </c>
      <c r="V83" s="128">
        <f>IF(ISBLANK($AZ$66),"",IF(AND(#REF!=#REF!,#REF!=#REF!,#REF!=#REF!),1,0))</f>
      </c>
      <c r="W83" s="128">
        <f>IF(ISBLANK($AZ$66),"",IF(AND(#REF!=#REF!,#REF!=#REF!,#REF!=#REF!),1,0))</f>
      </c>
      <c r="X83" s="128">
        <f>IF(ISBLANK($AZ$66),"",IF(AND(#REF!=#REF!,#REF!=#REF!,#REF!=#REF!),1,0))</f>
      </c>
      <c r="Y83" s="128">
        <f>IF(ISBLANK($AZ$66),"",IF(AND(#REF!=#REF!,#REF!=#REF!,#REF!=#REF!),1,0))</f>
      </c>
      <c r="Z83" s="128">
        <f>IF(ISBLANK($AZ$66),"",IF(AND(#REF!=#REF!,#REF!=#REF!,#REF!=#REF!),1,0))</f>
      </c>
      <c r="AA83" s="128">
        <f>IF(ISBLANK($AZ$66),"",IF(AND(#REF!=#REF!,#REF!=#REF!,#REF!=#REF!),1,0))</f>
      </c>
      <c r="AB83" s="128">
        <f>IF(ISBLANK($AZ$66),"",IF(AND(#REF!=#REF!,#REF!=#REF!,#REF!=#REF!),1,0))</f>
      </c>
      <c r="AC83" s="128">
        <f>IF(ISBLANK($AZ$66),"",IF(AND(#REF!=#REF!,#REF!=#REF!,#REF!=#REF!),1,0))</f>
      </c>
      <c r="AD83" s="128">
        <f>IF(ISBLANK($AZ$66),"",IF(AND(#REF!=#REF!,#REF!=#REF!,#REF!=#REF!),1,0))</f>
      </c>
      <c r="AE83" s="129" t="s">
        <v>44</v>
      </c>
      <c r="AF83" s="130" t="s">
        <v>22</v>
      </c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1">
        <v>3</v>
      </c>
      <c r="AX83" s="131"/>
      <c r="AY83" s="132" t="s">
        <v>45</v>
      </c>
      <c r="AZ83" s="133">
        <v>0</v>
      </c>
      <c r="BA83" s="133"/>
      <c r="BB83" s="125"/>
      <c r="BC83" s="125"/>
      <c r="BX83" s="3"/>
      <c r="BY83" s="3"/>
      <c r="BZ83" s="3"/>
      <c r="CG83" s="6"/>
      <c r="CH83" s="6"/>
      <c r="CZ83" s="1"/>
      <c r="DA83" s="1"/>
      <c r="DB83" s="1"/>
      <c r="DC83" s="1"/>
      <c r="DD83" s="1"/>
    </row>
    <row r="84" spans="2:108" ht="12" customHeight="1">
      <c r="B84" s="125"/>
      <c r="C84" s="125"/>
      <c r="D84" s="126"/>
      <c r="E84" s="126"/>
      <c r="F84" s="126"/>
      <c r="G84" s="126"/>
      <c r="H84" s="126"/>
      <c r="I84" s="126"/>
      <c r="J84" s="127"/>
      <c r="K84" s="127"/>
      <c r="L84" s="127"/>
      <c r="M84" s="127"/>
      <c r="N84" s="127"/>
      <c r="O84" s="135" t="s">
        <v>59</v>
      </c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6"/>
      <c r="AF84" s="137" t="s">
        <v>60</v>
      </c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1"/>
      <c r="AX84" s="131"/>
      <c r="AY84" s="132"/>
      <c r="AZ84" s="132"/>
      <c r="BA84" s="133"/>
      <c r="BB84" s="125"/>
      <c r="BC84" s="125"/>
      <c r="BX84" s="3"/>
      <c r="BY84" s="3"/>
      <c r="BZ84" s="3"/>
      <c r="CG84" s="6"/>
      <c r="CH84" s="6"/>
      <c r="CZ84" s="1"/>
      <c r="DA84" s="1"/>
      <c r="DB84" s="1"/>
      <c r="DC84" s="1"/>
      <c r="DD84" s="1"/>
    </row>
    <row r="85" spans="76:108" ht="3.75" customHeight="1">
      <c r="BX85" s="3"/>
      <c r="BY85" s="3"/>
      <c r="BZ85" s="3"/>
      <c r="CG85" s="6"/>
      <c r="CH85" s="6"/>
      <c r="CZ85" s="1"/>
      <c r="DA85" s="1"/>
      <c r="DB85" s="1"/>
      <c r="DC85" s="1"/>
      <c r="DD85" s="1"/>
    </row>
    <row r="86" spans="2:108" ht="19.5" customHeight="1">
      <c r="B86" s="122" t="s">
        <v>38</v>
      </c>
      <c r="C86" s="122"/>
      <c r="D86" s="123"/>
      <c r="E86" s="123"/>
      <c r="F86" s="123"/>
      <c r="G86" s="123"/>
      <c r="H86" s="123"/>
      <c r="I86" s="123"/>
      <c r="J86" s="123" t="s">
        <v>40</v>
      </c>
      <c r="K86" s="123"/>
      <c r="L86" s="123"/>
      <c r="M86" s="123"/>
      <c r="N86" s="123"/>
      <c r="O86" s="123" t="s">
        <v>61</v>
      </c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 t="s">
        <v>42</v>
      </c>
      <c r="AX86" s="123"/>
      <c r="AY86" s="123"/>
      <c r="AZ86" s="123"/>
      <c r="BA86" s="123"/>
      <c r="BB86" s="124"/>
      <c r="BC86" s="124"/>
      <c r="BX86" s="3"/>
      <c r="BY86" s="3"/>
      <c r="BZ86" s="3"/>
      <c r="CA86" s="3">
        <f>IF(ISBLANK($AZ$51),"",IF(AND($X$68=$X$69,$P$69=$P$68,$S$69=$S$68),1,0))</f>
        <v>0</v>
      </c>
      <c r="CB86" s="3">
        <f>IF(ISBLANK($AZ$51),"",IF(AND($X$70=$X$69,$P$69=$P$70,$S$69=$S$70),1,0))</f>
        <v>0</v>
      </c>
      <c r="CC86" s="5">
        <f>SUM(CA86:CB86)</f>
        <v>0</v>
      </c>
      <c r="CG86" s="6"/>
      <c r="CH86" s="6"/>
      <c r="CZ86" s="1"/>
      <c r="DA86" s="1"/>
      <c r="DB86" s="1"/>
      <c r="DC86" s="1"/>
      <c r="DD86" s="1"/>
    </row>
    <row r="87" spans="2:108" ht="18" customHeight="1">
      <c r="B87" s="125">
        <v>27</v>
      </c>
      <c r="C87" s="125"/>
      <c r="D87" s="126"/>
      <c r="E87" s="126"/>
      <c r="F87" s="126"/>
      <c r="G87" s="126"/>
      <c r="H87" s="126"/>
      <c r="I87" s="126"/>
      <c r="J87" s="127">
        <f>J83+$V$76*$Y$76+$AL$76</f>
        <v>0.6333333333333326</v>
      </c>
      <c r="K87" s="127"/>
      <c r="L87" s="127"/>
      <c r="M87" s="127"/>
      <c r="N87" s="127"/>
      <c r="O87" s="128" t="str">
        <f>IF(ISBLANK($AZ$51),"",IF(AND($CA$86=1),"ACHTUNG! Mannschaften gleich!",$D$68))</f>
        <v>DSC Wanne Eickel</v>
      </c>
      <c r="P87" s="128">
        <f>IF(ISBLANK($AZ$66),"",IF(AND(#REF!=#REF!,#REF!=#REF!,#REF!=#REF!),1,0))</f>
      </c>
      <c r="Q87" s="128">
        <f>IF(ISBLANK($AZ$66),"",IF(AND(#REF!=#REF!,#REF!=#REF!,#REF!=#REF!),1,0))</f>
      </c>
      <c r="R87" s="128">
        <f>IF(ISBLANK($AZ$66),"",IF(AND(#REF!=#REF!,#REF!=#REF!,#REF!=#REF!),1,0))</f>
      </c>
      <c r="S87" s="128">
        <f>IF(ISBLANK($AZ$66),"",IF(AND(#REF!=#REF!,#REF!=#REF!,#REF!=#REF!),1,0))</f>
      </c>
      <c r="T87" s="128">
        <f>IF(ISBLANK($AZ$66),"",IF(AND(#REF!=#REF!,#REF!=#REF!,#REF!=#REF!),1,0))</f>
      </c>
      <c r="U87" s="128">
        <f>IF(ISBLANK($AZ$66),"",IF(AND(#REF!=#REF!,#REF!=#REF!,#REF!=#REF!),1,0))</f>
      </c>
      <c r="V87" s="128">
        <f>IF(ISBLANK($AZ$66),"",IF(AND(#REF!=#REF!,#REF!=#REF!,#REF!=#REF!),1,0))</f>
      </c>
      <c r="W87" s="128">
        <f>IF(ISBLANK($AZ$66),"",IF(AND(#REF!=#REF!,#REF!=#REF!,#REF!=#REF!),1,0))</f>
      </c>
      <c r="X87" s="128">
        <f>IF(ISBLANK($AZ$66),"",IF(AND(#REF!=#REF!,#REF!=#REF!,#REF!=#REF!),1,0))</f>
      </c>
      <c r="Y87" s="128">
        <f>IF(ISBLANK($AZ$66),"",IF(AND(#REF!=#REF!,#REF!=#REF!,#REF!=#REF!),1,0))</f>
      </c>
      <c r="Z87" s="128">
        <f>IF(ISBLANK($AZ$66),"",IF(AND(#REF!=#REF!,#REF!=#REF!,#REF!=#REF!),1,0))</f>
      </c>
      <c r="AA87" s="128">
        <f>IF(ISBLANK($AZ$66),"",IF(AND(#REF!=#REF!,#REF!=#REF!,#REF!=#REF!),1,0))</f>
      </c>
      <c r="AB87" s="128">
        <f>IF(ISBLANK($AZ$66),"",IF(AND(#REF!=#REF!,#REF!=#REF!,#REF!=#REF!),1,0))</f>
      </c>
      <c r="AC87" s="128">
        <f>IF(ISBLANK($AZ$66),"",IF(AND(#REF!=#REF!,#REF!=#REF!,#REF!=#REF!),1,0))</f>
      </c>
      <c r="AD87" s="128">
        <f>IF(ISBLANK($AZ$66),"",IF(AND(#REF!=#REF!,#REF!=#REF!,#REF!=#REF!),1,0))</f>
      </c>
      <c r="AE87" s="129" t="s">
        <v>44</v>
      </c>
      <c r="AF87" s="130" t="s">
        <v>32</v>
      </c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1">
        <v>2</v>
      </c>
      <c r="AX87" s="131"/>
      <c r="AY87" s="132" t="s">
        <v>45</v>
      </c>
      <c r="AZ87" s="133">
        <v>4</v>
      </c>
      <c r="BA87" s="133"/>
      <c r="BB87" s="125" t="s">
        <v>62</v>
      </c>
      <c r="BC87" s="125"/>
      <c r="BX87" s="3"/>
      <c r="BY87" s="3"/>
      <c r="BZ87" s="3"/>
      <c r="CG87" s="6"/>
      <c r="CH87" s="6"/>
      <c r="CZ87" s="1"/>
      <c r="DA87" s="1"/>
      <c r="DB87" s="1"/>
      <c r="DC87" s="1"/>
      <c r="DD87" s="1"/>
    </row>
    <row r="88" spans="2:89" s="134" customFormat="1" ht="12" customHeight="1">
      <c r="B88" s="125"/>
      <c r="C88" s="125"/>
      <c r="D88" s="126"/>
      <c r="E88" s="126"/>
      <c r="F88" s="126"/>
      <c r="G88" s="126"/>
      <c r="H88" s="126"/>
      <c r="I88" s="126"/>
      <c r="J88" s="127"/>
      <c r="K88" s="127"/>
      <c r="L88" s="127"/>
      <c r="M88" s="127"/>
      <c r="N88" s="127"/>
      <c r="O88" s="135" t="s">
        <v>63</v>
      </c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6"/>
      <c r="AF88" s="137" t="s">
        <v>64</v>
      </c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1"/>
      <c r="AX88" s="131"/>
      <c r="AY88" s="132"/>
      <c r="AZ88" s="132"/>
      <c r="BA88" s="133"/>
      <c r="BB88" s="125"/>
      <c r="BC88" s="125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9"/>
      <c r="BV88" s="140"/>
      <c r="BW88" s="140"/>
      <c r="BX88" s="139"/>
      <c r="BY88" s="139"/>
      <c r="BZ88" s="139"/>
      <c r="CA88" s="139"/>
      <c r="CB88" s="139"/>
      <c r="CC88" s="141"/>
      <c r="CD88" s="141"/>
      <c r="CE88" s="141"/>
      <c r="CF88" s="141"/>
      <c r="CG88" s="142"/>
      <c r="CH88" s="142"/>
      <c r="CI88" s="142"/>
      <c r="CJ88" s="142"/>
      <c r="CK88" s="142"/>
    </row>
    <row r="89" spans="76:108" ht="3.75" customHeight="1">
      <c r="BX89" s="3"/>
      <c r="BY89" s="3"/>
      <c r="BZ89" s="3"/>
      <c r="CG89" s="6"/>
      <c r="CH89" s="6"/>
      <c r="CZ89" s="1"/>
      <c r="DA89" s="1"/>
      <c r="DB89" s="1"/>
      <c r="DC89" s="1"/>
      <c r="DD89" s="1"/>
    </row>
    <row r="90" spans="2:108" ht="19.5" customHeight="1">
      <c r="B90" s="122" t="s">
        <v>38</v>
      </c>
      <c r="C90" s="122"/>
      <c r="D90" s="123"/>
      <c r="E90" s="123"/>
      <c r="F90" s="123"/>
      <c r="G90" s="123"/>
      <c r="H90" s="123"/>
      <c r="I90" s="123"/>
      <c r="J90" s="123" t="s">
        <v>40</v>
      </c>
      <c r="K90" s="123"/>
      <c r="L90" s="123"/>
      <c r="M90" s="123"/>
      <c r="N90" s="123"/>
      <c r="O90" s="123" t="s">
        <v>65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 t="s">
        <v>42</v>
      </c>
      <c r="AX90" s="123"/>
      <c r="AY90" s="123"/>
      <c r="AZ90" s="123"/>
      <c r="BA90" s="123"/>
      <c r="BB90" s="124"/>
      <c r="BC90" s="124"/>
      <c r="BX90" s="3"/>
      <c r="BY90" s="3"/>
      <c r="BZ90" s="3"/>
      <c r="CA90" s="3">
        <f>IF(ISBLANK($AZ$53),"",IF(AND($BA$68=$BA$69,$AS$69=$AS$68,$AV$69=$AV$68),1,0))</f>
        <v>0</v>
      </c>
      <c r="CB90" s="3">
        <f>IF(ISBLANK($AZ$53),"",IF(AND($BA$70=$BA$69,$AS$69=$AS$70,$AV$69=$AV$70),1,0))</f>
        <v>0</v>
      </c>
      <c r="CC90" s="5">
        <f>SUM(CA90:CB90)</f>
        <v>0</v>
      </c>
      <c r="CG90" s="6"/>
      <c r="CH90" s="6"/>
      <c r="CZ90" s="1"/>
      <c r="DA90" s="1"/>
      <c r="DB90" s="1"/>
      <c r="DC90" s="1"/>
      <c r="DD90" s="1"/>
    </row>
    <row r="91" spans="2:108" ht="18" customHeight="1">
      <c r="B91" s="125">
        <v>28</v>
      </c>
      <c r="C91" s="125"/>
      <c r="D91" s="126"/>
      <c r="E91" s="126"/>
      <c r="F91" s="126"/>
      <c r="G91" s="126"/>
      <c r="H91" s="126"/>
      <c r="I91" s="126"/>
      <c r="J91" s="127">
        <f>J87+$V$76*$Y$76+$AL$76</f>
        <v>0.6416666666666659</v>
      </c>
      <c r="K91" s="127"/>
      <c r="L91" s="127"/>
      <c r="M91" s="127"/>
      <c r="N91" s="127"/>
      <c r="O91" s="128" t="s">
        <v>34</v>
      </c>
      <c r="P91" s="128">
        <f>IF(ISBLANK($AZ$66),"",IF(AND(#REF!=#REF!,#REF!=#REF!,#REF!=#REF!),1,0))</f>
      </c>
      <c r="Q91" s="128">
        <f>IF(ISBLANK($AZ$66),"",IF(AND(#REF!=#REF!,#REF!=#REF!,#REF!=#REF!),1,0))</f>
      </c>
      <c r="R91" s="128">
        <f>IF(ISBLANK($AZ$66),"",IF(AND(#REF!=#REF!,#REF!=#REF!,#REF!=#REF!),1,0))</f>
      </c>
      <c r="S91" s="128">
        <f>IF(ISBLANK($AZ$66),"",IF(AND(#REF!=#REF!,#REF!=#REF!,#REF!=#REF!),1,0))</f>
      </c>
      <c r="T91" s="128">
        <f>IF(ISBLANK($AZ$66),"",IF(AND(#REF!=#REF!,#REF!=#REF!,#REF!=#REF!),1,0))</f>
      </c>
      <c r="U91" s="128">
        <f>IF(ISBLANK($AZ$66),"",IF(AND(#REF!=#REF!,#REF!=#REF!,#REF!=#REF!),1,0))</f>
      </c>
      <c r="V91" s="128">
        <f>IF(ISBLANK($AZ$66),"",IF(AND(#REF!=#REF!,#REF!=#REF!,#REF!=#REF!),1,0))</f>
      </c>
      <c r="W91" s="128">
        <f>IF(ISBLANK($AZ$66),"",IF(AND(#REF!=#REF!,#REF!=#REF!,#REF!=#REF!),1,0))</f>
      </c>
      <c r="X91" s="128">
        <f>IF(ISBLANK($AZ$66),"",IF(AND(#REF!=#REF!,#REF!=#REF!,#REF!=#REF!),1,0))</f>
      </c>
      <c r="Y91" s="128">
        <f>IF(ISBLANK($AZ$66),"",IF(AND(#REF!=#REF!,#REF!=#REF!,#REF!=#REF!),1,0))</f>
      </c>
      <c r="Z91" s="128">
        <f>IF(ISBLANK($AZ$66),"",IF(AND(#REF!=#REF!,#REF!=#REF!,#REF!=#REF!),1,0))</f>
      </c>
      <c r="AA91" s="128">
        <f>IF(ISBLANK($AZ$66),"",IF(AND(#REF!=#REF!,#REF!=#REF!,#REF!=#REF!),1,0))</f>
      </c>
      <c r="AB91" s="128">
        <f>IF(ISBLANK($AZ$66),"",IF(AND(#REF!=#REF!,#REF!=#REF!,#REF!=#REF!),1,0))</f>
      </c>
      <c r="AC91" s="128">
        <f>IF(ISBLANK($AZ$66),"",IF(AND(#REF!=#REF!,#REF!=#REF!,#REF!=#REF!),1,0))</f>
      </c>
      <c r="AD91" s="128">
        <f>IF(ISBLANK($AZ$66),"",IF(AND(#REF!=#REF!,#REF!=#REF!,#REF!=#REF!),1,0))</f>
      </c>
      <c r="AE91" s="129" t="s">
        <v>44</v>
      </c>
      <c r="AF91" s="130" t="s">
        <v>29</v>
      </c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1">
        <v>2</v>
      </c>
      <c r="AX91" s="131"/>
      <c r="AY91" s="132" t="s">
        <v>45</v>
      </c>
      <c r="AZ91" s="133">
        <v>0</v>
      </c>
      <c r="BA91" s="133"/>
      <c r="BB91" s="125"/>
      <c r="BC91" s="125"/>
      <c r="BX91" s="3"/>
      <c r="BY91" s="3"/>
      <c r="BZ91" s="3"/>
      <c r="CG91" s="6"/>
      <c r="CH91" s="6"/>
      <c r="CZ91" s="1"/>
      <c r="DA91" s="1"/>
      <c r="DB91" s="1"/>
      <c r="DC91" s="1"/>
      <c r="DD91" s="1"/>
    </row>
    <row r="92" spans="2:108" ht="12" customHeight="1">
      <c r="B92" s="125"/>
      <c r="C92" s="125"/>
      <c r="D92" s="126"/>
      <c r="E92" s="126"/>
      <c r="F92" s="126"/>
      <c r="G92" s="126"/>
      <c r="H92" s="126"/>
      <c r="I92" s="126"/>
      <c r="J92" s="127"/>
      <c r="K92" s="127"/>
      <c r="L92" s="127"/>
      <c r="M92" s="127"/>
      <c r="N92" s="127"/>
      <c r="O92" s="135" t="s">
        <v>66</v>
      </c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6"/>
      <c r="AF92" s="137" t="s">
        <v>67</v>
      </c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1"/>
      <c r="AX92" s="131"/>
      <c r="AY92" s="132"/>
      <c r="AZ92" s="132"/>
      <c r="BA92" s="133"/>
      <c r="BB92" s="125"/>
      <c r="BC92" s="125"/>
      <c r="BX92" s="3"/>
      <c r="BY92" s="3"/>
      <c r="BZ92" s="3"/>
      <c r="CG92" s="6"/>
      <c r="CH92" s="6"/>
      <c r="CZ92" s="1"/>
      <c r="DA92" s="1"/>
      <c r="DB92" s="1"/>
      <c r="DC92" s="1"/>
      <c r="DD92" s="1"/>
    </row>
    <row r="93" spans="2:108" ht="12" customHeight="1">
      <c r="B93" s="92"/>
      <c r="C93" s="92"/>
      <c r="D93" s="143"/>
      <c r="E93" s="143"/>
      <c r="F93" s="143"/>
      <c r="G93" s="143"/>
      <c r="H93" s="143"/>
      <c r="I93" s="143"/>
      <c r="J93" s="144"/>
      <c r="K93" s="144"/>
      <c r="L93" s="144"/>
      <c r="M93" s="144"/>
      <c r="N93" s="144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6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95"/>
      <c r="AX93" s="95"/>
      <c r="AY93" s="95"/>
      <c r="AZ93" s="95"/>
      <c r="BA93" s="95"/>
      <c r="BB93" s="92"/>
      <c r="BC93" s="92"/>
      <c r="BX93" s="3"/>
      <c r="BY93" s="3"/>
      <c r="BZ93" s="3"/>
      <c r="CG93" s="6"/>
      <c r="CH93" s="6"/>
      <c r="CZ93" s="1"/>
      <c r="DA93" s="1"/>
      <c r="DB93" s="1"/>
      <c r="DC93" s="1"/>
      <c r="DD93" s="1"/>
    </row>
    <row r="94" spans="2:108" ht="19.5" customHeight="1">
      <c r="B94" s="147" t="s">
        <v>38</v>
      </c>
      <c r="C94" s="147"/>
      <c r="D94" s="148"/>
      <c r="E94" s="148"/>
      <c r="F94" s="148"/>
      <c r="G94" s="148"/>
      <c r="H94" s="148"/>
      <c r="I94" s="148"/>
      <c r="J94" s="148" t="s">
        <v>40</v>
      </c>
      <c r="K94" s="148"/>
      <c r="L94" s="148"/>
      <c r="M94" s="148"/>
      <c r="N94" s="148"/>
      <c r="O94" s="148" t="s">
        <v>68</v>
      </c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 t="s">
        <v>42</v>
      </c>
      <c r="AX94" s="148"/>
      <c r="AY94" s="148"/>
      <c r="AZ94" s="148"/>
      <c r="BA94" s="148"/>
      <c r="BB94" s="149"/>
      <c r="BC94" s="149"/>
      <c r="BX94" s="3"/>
      <c r="BY94" s="3"/>
      <c r="BZ94" s="3"/>
      <c r="CG94" s="6"/>
      <c r="CH94" s="6"/>
      <c r="CZ94" s="1"/>
      <c r="DA94" s="1"/>
      <c r="DB94" s="1"/>
      <c r="DC94" s="1"/>
      <c r="DD94" s="1"/>
    </row>
    <row r="95" spans="2:108" ht="18" customHeight="1">
      <c r="B95" s="125">
        <v>29</v>
      </c>
      <c r="C95" s="125"/>
      <c r="D95" s="126"/>
      <c r="E95" s="126"/>
      <c r="F95" s="126"/>
      <c r="G95" s="126"/>
      <c r="H95" s="126"/>
      <c r="I95" s="126"/>
      <c r="J95" s="127">
        <f>J91+2*($V$76*$Y$76+$AL$76)</f>
        <v>0.6583333333333327</v>
      </c>
      <c r="K95" s="127"/>
      <c r="L95" s="127"/>
      <c r="M95" s="127"/>
      <c r="N95" s="127"/>
      <c r="O95" s="150" t="str">
        <f>IF(ISBLANK($AZ$79)," ",IF($AW$79&gt;$AZ$79,$O$79,IF($AZ$79&gt;$AW$79,$AF$79,IF($AW$79=$AZ$79,"Entscheidung ermitteln!"))))</f>
        <v>EtuS Haltern</v>
      </c>
      <c r="P95" s="150" t="str">
        <f>IF(ISBLANK(#REF!)," ",IF(#REF!&lt;#REF!,#REF!,IF(#REF!&lt;#REF!,#REF!)))</f>
        <v> </v>
      </c>
      <c r="Q95" s="150" t="str">
        <f>IF(ISBLANK(#REF!)," ",IF(#REF!&lt;#REF!,#REF!,IF(#REF!&lt;#REF!,#REF!)))</f>
        <v> </v>
      </c>
      <c r="R95" s="150" t="str">
        <f>IF(ISBLANK(#REF!)," ",IF(#REF!&lt;#REF!,#REF!,IF(#REF!&lt;#REF!,#REF!)))</f>
        <v> </v>
      </c>
      <c r="S95" s="150" t="str">
        <f>IF(ISBLANK(#REF!)," ",IF(#REF!&lt;#REF!,#REF!,IF(#REF!&lt;#REF!,#REF!)))</f>
        <v> </v>
      </c>
      <c r="T95" s="150" t="str">
        <f>IF(ISBLANK(#REF!)," ",IF(#REF!&lt;#REF!,#REF!,IF(#REF!&lt;#REF!,#REF!)))</f>
        <v> </v>
      </c>
      <c r="U95" s="150" t="str">
        <f>IF(ISBLANK(#REF!)," ",IF(#REF!&lt;#REF!,#REF!,IF(#REF!&lt;#REF!,#REF!)))</f>
        <v> </v>
      </c>
      <c r="V95" s="150" t="str">
        <f>IF(ISBLANK(#REF!)," ",IF(#REF!&lt;#REF!,#REF!,IF(#REF!&lt;#REF!,#REF!)))</f>
        <v> </v>
      </c>
      <c r="W95" s="150" t="str">
        <f>IF(ISBLANK(#REF!)," ",IF(#REF!&lt;#REF!,#REF!,IF(#REF!&lt;#REF!,#REF!)))</f>
        <v> </v>
      </c>
      <c r="X95" s="150" t="str">
        <f>IF(ISBLANK(#REF!)," ",IF(#REF!&lt;#REF!,#REF!,IF(#REF!&lt;#REF!,#REF!)))</f>
        <v> </v>
      </c>
      <c r="Y95" s="150" t="str">
        <f>IF(ISBLANK(#REF!)," ",IF(#REF!&lt;#REF!,#REF!,IF(#REF!&lt;#REF!,#REF!)))</f>
        <v> </v>
      </c>
      <c r="Z95" s="150" t="str">
        <f>IF(ISBLANK(#REF!)," ",IF(#REF!&lt;#REF!,#REF!,IF(#REF!&lt;#REF!,#REF!)))</f>
        <v> </v>
      </c>
      <c r="AA95" s="150" t="str">
        <f>IF(ISBLANK(#REF!)," ",IF(#REF!&lt;#REF!,#REF!,IF(#REF!&lt;#REF!,#REF!)))</f>
        <v> </v>
      </c>
      <c r="AB95" s="150" t="str">
        <f>IF(ISBLANK(#REF!)," ",IF(#REF!&lt;#REF!,#REF!,IF(#REF!&lt;#REF!,#REF!)))</f>
        <v> </v>
      </c>
      <c r="AC95" s="150" t="str">
        <f>IF(ISBLANK(#REF!)," ",IF(#REF!&lt;#REF!,#REF!,IF(#REF!&lt;#REF!,#REF!)))</f>
        <v> </v>
      </c>
      <c r="AD95" s="150" t="str">
        <f>IF(ISBLANK(#REF!)," ",IF(#REF!&lt;#REF!,#REF!,IF(#REF!&lt;#REF!,#REF!)))</f>
        <v> </v>
      </c>
      <c r="AE95" s="129" t="s">
        <v>44</v>
      </c>
      <c r="AF95" s="130" t="str">
        <f>IF(ISBLANK($AZ$87)," ",IF($AW$87&gt;$AZ$87,$O$87,IF($AZ$87&gt;$AW$87,$AF$87,IF($AW$87=$AZ$87,"Entscheidung ermitteln!"))))</f>
        <v>RW Essen</v>
      </c>
      <c r="AG95" s="130" t="str">
        <f>IF(ISBLANK(#REF!)," ",IF(#REF!&lt;#REF!,#REF!,IF(#REF!&lt;#REF!,#REF!)))</f>
        <v> </v>
      </c>
      <c r="AH95" s="130" t="str">
        <f>IF(ISBLANK(#REF!)," ",IF(#REF!&lt;#REF!,#REF!,IF(#REF!&lt;#REF!,#REF!)))</f>
        <v> </v>
      </c>
      <c r="AI95" s="130" t="str">
        <f>IF(ISBLANK(#REF!)," ",IF(#REF!&lt;#REF!,#REF!,IF(#REF!&lt;#REF!,#REF!)))</f>
        <v> </v>
      </c>
      <c r="AJ95" s="130" t="str">
        <f>IF(ISBLANK(#REF!)," ",IF(#REF!&lt;#REF!,#REF!,IF(#REF!&lt;#REF!,#REF!)))</f>
        <v> </v>
      </c>
      <c r="AK95" s="130" t="str">
        <f>IF(ISBLANK(#REF!)," ",IF(#REF!&lt;#REF!,#REF!,IF(#REF!&lt;#REF!,#REF!)))</f>
        <v> </v>
      </c>
      <c r="AL95" s="130" t="str">
        <f>IF(ISBLANK(#REF!)," ",IF(#REF!&lt;#REF!,#REF!,IF(#REF!&lt;#REF!,#REF!)))</f>
        <v> </v>
      </c>
      <c r="AM95" s="130" t="str">
        <f>IF(ISBLANK(#REF!)," ",IF(#REF!&lt;#REF!,#REF!,IF(#REF!&lt;#REF!,#REF!)))</f>
        <v> </v>
      </c>
      <c r="AN95" s="130" t="str">
        <f>IF(ISBLANK(#REF!)," ",IF(#REF!&lt;#REF!,#REF!,IF(#REF!&lt;#REF!,#REF!)))</f>
        <v> </v>
      </c>
      <c r="AO95" s="130" t="str">
        <f>IF(ISBLANK(#REF!)," ",IF(#REF!&lt;#REF!,#REF!,IF(#REF!&lt;#REF!,#REF!)))</f>
        <v> </v>
      </c>
      <c r="AP95" s="130" t="str">
        <f>IF(ISBLANK(#REF!)," ",IF(#REF!&lt;#REF!,#REF!,IF(#REF!&lt;#REF!,#REF!)))</f>
        <v> </v>
      </c>
      <c r="AQ95" s="130" t="str">
        <f>IF(ISBLANK(#REF!)," ",IF(#REF!&lt;#REF!,#REF!,IF(#REF!&lt;#REF!,#REF!)))</f>
        <v> </v>
      </c>
      <c r="AR95" s="130" t="str">
        <f>IF(ISBLANK(#REF!)," ",IF(#REF!&lt;#REF!,#REF!,IF(#REF!&lt;#REF!,#REF!)))</f>
        <v> </v>
      </c>
      <c r="AS95" s="130" t="str">
        <f>IF(ISBLANK(#REF!)," ",IF(#REF!&lt;#REF!,#REF!,IF(#REF!&lt;#REF!,#REF!)))</f>
        <v> </v>
      </c>
      <c r="AT95" s="130" t="str">
        <f>IF(ISBLANK(#REF!)," ",IF(#REF!&lt;#REF!,#REF!,IF(#REF!&lt;#REF!,#REF!)))</f>
        <v> </v>
      </c>
      <c r="AU95" s="130" t="str">
        <f>IF(ISBLANK(#REF!)," ",IF(#REF!&lt;#REF!,#REF!,IF(#REF!&lt;#REF!,#REF!)))</f>
        <v> </v>
      </c>
      <c r="AV95" s="130" t="str">
        <f>IF(ISBLANK(#REF!)," ",IF(#REF!&lt;#REF!,#REF!,IF(#REF!&lt;#REF!,#REF!)))</f>
        <v> </v>
      </c>
      <c r="AW95" s="131">
        <v>3</v>
      </c>
      <c r="AX95" s="131"/>
      <c r="AY95" s="132" t="s">
        <v>45</v>
      </c>
      <c r="AZ95" s="133">
        <v>2</v>
      </c>
      <c r="BA95" s="133"/>
      <c r="BB95" s="125"/>
      <c r="BC95" s="125"/>
      <c r="BX95" s="3"/>
      <c r="BY95" s="3"/>
      <c r="BZ95" s="3"/>
      <c r="CG95" s="6"/>
      <c r="CH95" s="6"/>
      <c r="CZ95" s="1"/>
      <c r="DA95" s="1"/>
      <c r="DB95" s="1"/>
      <c r="DC95" s="1"/>
      <c r="DD95" s="1"/>
    </row>
    <row r="96" spans="2:89" s="134" customFormat="1" ht="12" customHeight="1">
      <c r="B96" s="125"/>
      <c r="C96" s="125"/>
      <c r="D96" s="126"/>
      <c r="E96" s="126"/>
      <c r="F96" s="126"/>
      <c r="G96" s="126"/>
      <c r="H96" s="126"/>
      <c r="I96" s="126"/>
      <c r="J96" s="127"/>
      <c r="K96" s="127"/>
      <c r="L96" s="127"/>
      <c r="M96" s="127"/>
      <c r="N96" s="127"/>
      <c r="O96" s="135" t="s">
        <v>69</v>
      </c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6"/>
      <c r="AF96" s="137" t="s">
        <v>70</v>
      </c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1"/>
      <c r="AX96" s="131"/>
      <c r="AY96" s="132"/>
      <c r="AZ96" s="132"/>
      <c r="BA96" s="133"/>
      <c r="BB96" s="125"/>
      <c r="BC96" s="125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8"/>
      <c r="BT96" s="138"/>
      <c r="BU96" s="139"/>
      <c r="BV96" s="140"/>
      <c r="BW96" s="140"/>
      <c r="BX96" s="139"/>
      <c r="BY96" s="139"/>
      <c r="BZ96" s="139"/>
      <c r="CA96" s="139"/>
      <c r="CB96" s="139"/>
      <c r="CC96" s="141"/>
      <c r="CD96" s="141"/>
      <c r="CE96" s="141"/>
      <c r="CF96" s="141"/>
      <c r="CG96" s="142"/>
      <c r="CH96" s="142"/>
      <c r="CI96" s="142"/>
      <c r="CJ96" s="142"/>
      <c r="CK96" s="142"/>
    </row>
    <row r="97" spans="76:108" ht="3.75" customHeight="1">
      <c r="BX97" s="3"/>
      <c r="BY97" s="3"/>
      <c r="BZ97" s="3"/>
      <c r="CG97" s="6"/>
      <c r="CH97" s="6"/>
      <c r="CZ97" s="1"/>
      <c r="DA97" s="1"/>
      <c r="DB97" s="1"/>
      <c r="DC97" s="1"/>
      <c r="DD97" s="1"/>
    </row>
    <row r="98" spans="2:108" ht="19.5" customHeight="1">
      <c r="B98" s="147" t="s">
        <v>38</v>
      </c>
      <c r="C98" s="147"/>
      <c r="D98" s="148"/>
      <c r="E98" s="148"/>
      <c r="F98" s="148"/>
      <c r="G98" s="148"/>
      <c r="H98" s="148"/>
      <c r="I98" s="148"/>
      <c r="J98" s="148" t="s">
        <v>40</v>
      </c>
      <c r="K98" s="148"/>
      <c r="L98" s="148"/>
      <c r="M98" s="148"/>
      <c r="N98" s="148"/>
      <c r="O98" s="148" t="s">
        <v>71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 t="s">
        <v>42</v>
      </c>
      <c r="AX98" s="148"/>
      <c r="AY98" s="148"/>
      <c r="AZ98" s="148"/>
      <c r="BA98" s="148"/>
      <c r="BB98" s="149"/>
      <c r="BC98" s="149"/>
      <c r="BX98" s="3"/>
      <c r="BY98" s="3"/>
      <c r="BZ98" s="3"/>
      <c r="CG98" s="6"/>
      <c r="CH98" s="6"/>
      <c r="CZ98" s="1"/>
      <c r="DA98" s="1"/>
      <c r="DB98" s="1"/>
      <c r="DC98" s="1"/>
      <c r="DD98" s="1"/>
    </row>
    <row r="99" spans="2:108" ht="18" customHeight="1">
      <c r="B99" s="125">
        <v>30</v>
      </c>
      <c r="C99" s="125"/>
      <c r="D99" s="126"/>
      <c r="E99" s="126"/>
      <c r="F99" s="126"/>
      <c r="G99" s="126"/>
      <c r="H99" s="126"/>
      <c r="I99" s="126"/>
      <c r="J99" s="127">
        <f>J95+$V$76*$Y$76+$AL$76</f>
        <v>0.666666666666666</v>
      </c>
      <c r="K99" s="127"/>
      <c r="L99" s="127"/>
      <c r="M99" s="127"/>
      <c r="N99" s="127"/>
      <c r="O99" s="150" t="str">
        <f>IF(ISBLANK($AZ$83)," ",IF($AW$83&gt;$AZ$83,$O$83,IF($AZ$83&gt;$AW$83,$AF$83,IF($AW$83=$AZ$83,"Entscheidung ermitteln!"))))</f>
        <v>TSV Marl-Hüls</v>
      </c>
      <c r="P99" s="150" t="str">
        <f>IF(ISBLANK(#REF!)," ",IF(#REF!&lt;#REF!,#REF!,IF(#REF!&lt;#REF!,#REF!)))</f>
        <v> </v>
      </c>
      <c r="Q99" s="150" t="str">
        <f>IF(ISBLANK(#REF!)," ",IF(#REF!&lt;#REF!,#REF!,IF(#REF!&lt;#REF!,#REF!)))</f>
        <v> </v>
      </c>
      <c r="R99" s="150" t="str">
        <f>IF(ISBLANK(#REF!)," ",IF(#REF!&lt;#REF!,#REF!,IF(#REF!&lt;#REF!,#REF!)))</f>
        <v> </v>
      </c>
      <c r="S99" s="150" t="str">
        <f>IF(ISBLANK(#REF!)," ",IF(#REF!&lt;#REF!,#REF!,IF(#REF!&lt;#REF!,#REF!)))</f>
        <v> </v>
      </c>
      <c r="T99" s="150" t="str">
        <f>IF(ISBLANK(#REF!)," ",IF(#REF!&lt;#REF!,#REF!,IF(#REF!&lt;#REF!,#REF!)))</f>
        <v> </v>
      </c>
      <c r="U99" s="150" t="str">
        <f>IF(ISBLANK(#REF!)," ",IF(#REF!&lt;#REF!,#REF!,IF(#REF!&lt;#REF!,#REF!)))</f>
        <v> </v>
      </c>
      <c r="V99" s="150" t="str">
        <f>IF(ISBLANK(#REF!)," ",IF(#REF!&lt;#REF!,#REF!,IF(#REF!&lt;#REF!,#REF!)))</f>
        <v> </v>
      </c>
      <c r="W99" s="150" t="str">
        <f>IF(ISBLANK(#REF!)," ",IF(#REF!&lt;#REF!,#REF!,IF(#REF!&lt;#REF!,#REF!)))</f>
        <v> </v>
      </c>
      <c r="X99" s="150" t="str">
        <f>IF(ISBLANK(#REF!)," ",IF(#REF!&lt;#REF!,#REF!,IF(#REF!&lt;#REF!,#REF!)))</f>
        <v> </v>
      </c>
      <c r="Y99" s="150" t="str">
        <f>IF(ISBLANK(#REF!)," ",IF(#REF!&lt;#REF!,#REF!,IF(#REF!&lt;#REF!,#REF!)))</f>
        <v> </v>
      </c>
      <c r="Z99" s="150" t="str">
        <f>IF(ISBLANK(#REF!)," ",IF(#REF!&lt;#REF!,#REF!,IF(#REF!&lt;#REF!,#REF!)))</f>
        <v> </v>
      </c>
      <c r="AA99" s="150" t="str">
        <f>IF(ISBLANK(#REF!)," ",IF(#REF!&lt;#REF!,#REF!,IF(#REF!&lt;#REF!,#REF!)))</f>
        <v> </v>
      </c>
      <c r="AB99" s="150" t="str">
        <f>IF(ISBLANK(#REF!)," ",IF(#REF!&lt;#REF!,#REF!,IF(#REF!&lt;#REF!,#REF!)))</f>
        <v> </v>
      </c>
      <c r="AC99" s="150" t="str">
        <f>IF(ISBLANK(#REF!)," ",IF(#REF!&lt;#REF!,#REF!,IF(#REF!&lt;#REF!,#REF!)))</f>
        <v> </v>
      </c>
      <c r="AD99" s="150" t="str">
        <f>IF(ISBLANK(#REF!)," ",IF(#REF!&lt;#REF!,#REF!,IF(#REF!&lt;#REF!,#REF!)))</f>
        <v> </v>
      </c>
      <c r="AE99" s="129" t="s">
        <v>44</v>
      </c>
      <c r="AF99" s="130" t="str">
        <f>IF(ISBLANK($AZ$91)," ",IF($AW$91&gt;$AZ$91,$O$91,IF($AZ$91&gt;$AW$91,$AF$91,IF($AW$91=$AZ$91,"Entscheidung ermitteln!"))))</f>
        <v>Spvgg. BG Schwerin</v>
      </c>
      <c r="AG99" s="130" t="str">
        <f>IF(ISBLANK(#REF!)," ",IF(#REF!&lt;#REF!,#REF!,IF(#REF!&lt;#REF!,#REF!)))</f>
        <v> </v>
      </c>
      <c r="AH99" s="130" t="str">
        <f>IF(ISBLANK(#REF!)," ",IF(#REF!&lt;#REF!,#REF!,IF(#REF!&lt;#REF!,#REF!)))</f>
        <v> </v>
      </c>
      <c r="AI99" s="130" t="str">
        <f>IF(ISBLANK(#REF!)," ",IF(#REF!&lt;#REF!,#REF!,IF(#REF!&lt;#REF!,#REF!)))</f>
        <v> </v>
      </c>
      <c r="AJ99" s="130" t="str">
        <f>IF(ISBLANK(#REF!)," ",IF(#REF!&lt;#REF!,#REF!,IF(#REF!&lt;#REF!,#REF!)))</f>
        <v> </v>
      </c>
      <c r="AK99" s="130" t="str">
        <f>IF(ISBLANK(#REF!)," ",IF(#REF!&lt;#REF!,#REF!,IF(#REF!&lt;#REF!,#REF!)))</f>
        <v> </v>
      </c>
      <c r="AL99" s="130" t="str">
        <f>IF(ISBLANK(#REF!)," ",IF(#REF!&lt;#REF!,#REF!,IF(#REF!&lt;#REF!,#REF!)))</f>
        <v> </v>
      </c>
      <c r="AM99" s="130" t="str">
        <f>IF(ISBLANK(#REF!)," ",IF(#REF!&lt;#REF!,#REF!,IF(#REF!&lt;#REF!,#REF!)))</f>
        <v> </v>
      </c>
      <c r="AN99" s="130" t="str">
        <f>IF(ISBLANK(#REF!)," ",IF(#REF!&lt;#REF!,#REF!,IF(#REF!&lt;#REF!,#REF!)))</f>
        <v> </v>
      </c>
      <c r="AO99" s="130" t="str">
        <f>IF(ISBLANK(#REF!)," ",IF(#REF!&lt;#REF!,#REF!,IF(#REF!&lt;#REF!,#REF!)))</f>
        <v> </v>
      </c>
      <c r="AP99" s="130" t="str">
        <f>IF(ISBLANK(#REF!)," ",IF(#REF!&lt;#REF!,#REF!,IF(#REF!&lt;#REF!,#REF!)))</f>
        <v> </v>
      </c>
      <c r="AQ99" s="130" t="str">
        <f>IF(ISBLANK(#REF!)," ",IF(#REF!&lt;#REF!,#REF!,IF(#REF!&lt;#REF!,#REF!)))</f>
        <v> </v>
      </c>
      <c r="AR99" s="130" t="str">
        <f>IF(ISBLANK(#REF!)," ",IF(#REF!&lt;#REF!,#REF!,IF(#REF!&lt;#REF!,#REF!)))</f>
        <v> </v>
      </c>
      <c r="AS99" s="130" t="str">
        <f>IF(ISBLANK(#REF!)," ",IF(#REF!&lt;#REF!,#REF!,IF(#REF!&lt;#REF!,#REF!)))</f>
        <v> </v>
      </c>
      <c r="AT99" s="130" t="str">
        <f>IF(ISBLANK(#REF!)," ",IF(#REF!&lt;#REF!,#REF!,IF(#REF!&lt;#REF!,#REF!)))</f>
        <v> </v>
      </c>
      <c r="AU99" s="130" t="str">
        <f>IF(ISBLANK(#REF!)," ",IF(#REF!&lt;#REF!,#REF!,IF(#REF!&lt;#REF!,#REF!)))</f>
        <v> </v>
      </c>
      <c r="AV99" s="130" t="str">
        <f>IF(ISBLANK(#REF!)," ",IF(#REF!&lt;#REF!,#REF!,IF(#REF!&lt;#REF!,#REF!)))</f>
        <v> </v>
      </c>
      <c r="AW99" s="131">
        <v>3</v>
      </c>
      <c r="AX99" s="131"/>
      <c r="AY99" s="132" t="s">
        <v>45</v>
      </c>
      <c r="AZ99" s="133">
        <v>0</v>
      </c>
      <c r="BA99" s="133"/>
      <c r="BB99" s="125"/>
      <c r="BC99" s="125"/>
      <c r="BX99" s="3"/>
      <c r="BY99" s="3"/>
      <c r="BZ99" s="3"/>
      <c r="CG99" s="6"/>
      <c r="CH99" s="6"/>
      <c r="CZ99" s="1"/>
      <c r="DA99" s="1"/>
      <c r="DB99" s="1"/>
      <c r="DC99" s="1"/>
      <c r="DD99" s="1"/>
    </row>
    <row r="100" spans="2:108" ht="12" customHeight="1">
      <c r="B100" s="125"/>
      <c r="C100" s="125"/>
      <c r="D100" s="126"/>
      <c r="E100" s="126"/>
      <c r="F100" s="126"/>
      <c r="G100" s="126"/>
      <c r="H100" s="126"/>
      <c r="I100" s="126"/>
      <c r="J100" s="127"/>
      <c r="K100" s="127"/>
      <c r="L100" s="127"/>
      <c r="M100" s="127"/>
      <c r="N100" s="127"/>
      <c r="O100" s="135" t="s">
        <v>72</v>
      </c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6"/>
      <c r="AF100" s="137" t="s">
        <v>73</v>
      </c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1"/>
      <c r="AX100" s="131"/>
      <c r="AY100" s="132"/>
      <c r="AZ100" s="132"/>
      <c r="BA100" s="133"/>
      <c r="BB100" s="125"/>
      <c r="BC100" s="125"/>
      <c r="BX100" s="3"/>
      <c r="BY100" s="3"/>
      <c r="BZ100" s="3"/>
      <c r="CG100" s="6"/>
      <c r="CH100" s="6"/>
      <c r="CZ100" s="1"/>
      <c r="DA100" s="1"/>
      <c r="DB100" s="1"/>
      <c r="DC100" s="1"/>
      <c r="DD100" s="1"/>
    </row>
    <row r="101" spans="2:108" ht="12" customHeight="1">
      <c r="B101" s="92"/>
      <c r="C101" s="92"/>
      <c r="D101" s="143"/>
      <c r="E101" s="143"/>
      <c r="F101" s="143"/>
      <c r="G101" s="143"/>
      <c r="H101" s="143"/>
      <c r="I101" s="143"/>
      <c r="J101" s="144"/>
      <c r="K101" s="144"/>
      <c r="L101" s="144"/>
      <c r="M101" s="144"/>
      <c r="N101" s="144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6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95"/>
      <c r="AX101" s="95"/>
      <c r="AY101" s="95"/>
      <c r="AZ101" s="95"/>
      <c r="BA101" s="95"/>
      <c r="BB101" s="92"/>
      <c r="BC101" s="92"/>
      <c r="BX101" s="3"/>
      <c r="BY101" s="3"/>
      <c r="BZ101" s="3"/>
      <c r="CG101" s="6"/>
      <c r="CH101" s="6"/>
      <c r="CZ101" s="1"/>
      <c r="DA101" s="1"/>
      <c r="DB101" s="1"/>
      <c r="DC101" s="1"/>
      <c r="DD101" s="1"/>
    </row>
    <row r="102" spans="2:108" ht="19.5" customHeight="1">
      <c r="B102" s="151" t="s">
        <v>38</v>
      </c>
      <c r="C102" s="151"/>
      <c r="D102" s="152"/>
      <c r="E102" s="152"/>
      <c r="F102" s="152"/>
      <c r="G102" s="152"/>
      <c r="H102" s="152"/>
      <c r="I102" s="152"/>
      <c r="J102" s="152" t="s">
        <v>40</v>
      </c>
      <c r="K102" s="152"/>
      <c r="L102" s="152"/>
      <c r="M102" s="152"/>
      <c r="N102" s="152"/>
      <c r="O102" s="152" t="s">
        <v>74</v>
      </c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 t="s">
        <v>42</v>
      </c>
      <c r="AX102" s="152"/>
      <c r="AY102" s="152"/>
      <c r="AZ102" s="152"/>
      <c r="BA102" s="152"/>
      <c r="BB102" s="153"/>
      <c r="BC102" s="153"/>
      <c r="BX102" s="3"/>
      <c r="BY102" s="3"/>
      <c r="BZ102" s="3"/>
      <c r="CG102" s="6"/>
      <c r="CH102" s="6"/>
      <c r="CZ102" s="1"/>
      <c r="DA102" s="1"/>
      <c r="DB102" s="1"/>
      <c r="DC102" s="1"/>
      <c r="DD102" s="1"/>
    </row>
    <row r="103" spans="2:108" ht="18" customHeight="1">
      <c r="B103" s="125">
        <v>31</v>
      </c>
      <c r="C103" s="125"/>
      <c r="D103" s="126"/>
      <c r="E103" s="126"/>
      <c r="F103" s="126"/>
      <c r="G103" s="126"/>
      <c r="H103" s="126"/>
      <c r="I103" s="126"/>
      <c r="J103" s="127">
        <f>J99+2*($V$76*$Y$76+$AL$76)</f>
        <v>0.6833333333333327</v>
      </c>
      <c r="K103" s="127"/>
      <c r="L103" s="127"/>
      <c r="M103" s="127"/>
      <c r="N103" s="127"/>
      <c r="O103" s="150" t="str">
        <f>IF(ISBLANK($AZ$95)," ",IF($AW$95&lt;$AZ$95,$O$95,IF($AZ$95&lt;$AW$95,$AF$95,IF($AW$95=$AZ$95,"Entscheidung ermitteln!"))))</f>
        <v>RW Essen</v>
      </c>
      <c r="P103" s="150" t="str">
        <f>IF(ISBLANK(#REF!)," ",IF(#REF!&lt;#REF!,#REF!,IF(#REF!&lt;#REF!,#REF!)))</f>
        <v> </v>
      </c>
      <c r="Q103" s="150" t="str">
        <f>IF(ISBLANK(#REF!)," ",IF(#REF!&lt;#REF!,#REF!,IF(#REF!&lt;#REF!,#REF!)))</f>
        <v> </v>
      </c>
      <c r="R103" s="150" t="str">
        <f>IF(ISBLANK(#REF!)," ",IF(#REF!&lt;#REF!,#REF!,IF(#REF!&lt;#REF!,#REF!)))</f>
        <v> </v>
      </c>
      <c r="S103" s="150" t="str">
        <f>IF(ISBLANK(#REF!)," ",IF(#REF!&lt;#REF!,#REF!,IF(#REF!&lt;#REF!,#REF!)))</f>
        <v> </v>
      </c>
      <c r="T103" s="150" t="str">
        <f>IF(ISBLANK(#REF!)," ",IF(#REF!&lt;#REF!,#REF!,IF(#REF!&lt;#REF!,#REF!)))</f>
        <v> </v>
      </c>
      <c r="U103" s="150" t="str">
        <f>IF(ISBLANK(#REF!)," ",IF(#REF!&lt;#REF!,#REF!,IF(#REF!&lt;#REF!,#REF!)))</f>
        <v> </v>
      </c>
      <c r="V103" s="150" t="str">
        <f>IF(ISBLANK(#REF!)," ",IF(#REF!&lt;#REF!,#REF!,IF(#REF!&lt;#REF!,#REF!)))</f>
        <v> </v>
      </c>
      <c r="W103" s="150" t="str">
        <f>IF(ISBLANK(#REF!)," ",IF(#REF!&lt;#REF!,#REF!,IF(#REF!&lt;#REF!,#REF!)))</f>
        <v> </v>
      </c>
      <c r="X103" s="150" t="str">
        <f>IF(ISBLANK(#REF!)," ",IF(#REF!&lt;#REF!,#REF!,IF(#REF!&lt;#REF!,#REF!)))</f>
        <v> </v>
      </c>
      <c r="Y103" s="150" t="str">
        <f>IF(ISBLANK(#REF!)," ",IF(#REF!&lt;#REF!,#REF!,IF(#REF!&lt;#REF!,#REF!)))</f>
        <v> </v>
      </c>
      <c r="Z103" s="150" t="str">
        <f>IF(ISBLANK(#REF!)," ",IF(#REF!&lt;#REF!,#REF!,IF(#REF!&lt;#REF!,#REF!)))</f>
        <v> </v>
      </c>
      <c r="AA103" s="150" t="str">
        <f>IF(ISBLANK(#REF!)," ",IF(#REF!&lt;#REF!,#REF!,IF(#REF!&lt;#REF!,#REF!)))</f>
        <v> </v>
      </c>
      <c r="AB103" s="150" t="str">
        <f>IF(ISBLANK(#REF!)," ",IF(#REF!&lt;#REF!,#REF!,IF(#REF!&lt;#REF!,#REF!)))</f>
        <v> </v>
      </c>
      <c r="AC103" s="150" t="str">
        <f>IF(ISBLANK(#REF!)," ",IF(#REF!&lt;#REF!,#REF!,IF(#REF!&lt;#REF!,#REF!)))</f>
        <v> </v>
      </c>
      <c r="AD103" s="150" t="str">
        <f>IF(ISBLANK(#REF!)," ",IF(#REF!&lt;#REF!,#REF!,IF(#REF!&lt;#REF!,#REF!)))</f>
        <v> </v>
      </c>
      <c r="AE103" s="129" t="s">
        <v>44</v>
      </c>
      <c r="AF103" s="130" t="str">
        <f>IF(ISBLANK($AZ$99)," ",IF($AW$99&lt;$AZ$99,$O$99,IF($AZ$99&lt;$AW$99,$AF$99,IF($AW$99=$AZ$99,"Entscheidung ermitteln!"))))</f>
        <v>Spvgg. BG Schwerin</v>
      </c>
      <c r="AG103" s="130" t="str">
        <f>IF(ISBLANK(#REF!)," ",IF(#REF!&lt;#REF!,#REF!,IF(#REF!&lt;#REF!,#REF!)))</f>
        <v> </v>
      </c>
      <c r="AH103" s="130" t="str">
        <f>IF(ISBLANK(#REF!)," ",IF(#REF!&lt;#REF!,#REF!,IF(#REF!&lt;#REF!,#REF!)))</f>
        <v> </v>
      </c>
      <c r="AI103" s="130" t="str">
        <f>IF(ISBLANK(#REF!)," ",IF(#REF!&lt;#REF!,#REF!,IF(#REF!&lt;#REF!,#REF!)))</f>
        <v> </v>
      </c>
      <c r="AJ103" s="130" t="str">
        <f>IF(ISBLANK(#REF!)," ",IF(#REF!&lt;#REF!,#REF!,IF(#REF!&lt;#REF!,#REF!)))</f>
        <v> </v>
      </c>
      <c r="AK103" s="130" t="str">
        <f>IF(ISBLANK(#REF!)," ",IF(#REF!&lt;#REF!,#REF!,IF(#REF!&lt;#REF!,#REF!)))</f>
        <v> </v>
      </c>
      <c r="AL103" s="130" t="str">
        <f>IF(ISBLANK(#REF!)," ",IF(#REF!&lt;#REF!,#REF!,IF(#REF!&lt;#REF!,#REF!)))</f>
        <v> </v>
      </c>
      <c r="AM103" s="130" t="str">
        <f>IF(ISBLANK(#REF!)," ",IF(#REF!&lt;#REF!,#REF!,IF(#REF!&lt;#REF!,#REF!)))</f>
        <v> </v>
      </c>
      <c r="AN103" s="130" t="str">
        <f>IF(ISBLANK(#REF!)," ",IF(#REF!&lt;#REF!,#REF!,IF(#REF!&lt;#REF!,#REF!)))</f>
        <v> </v>
      </c>
      <c r="AO103" s="130" t="str">
        <f>IF(ISBLANK(#REF!)," ",IF(#REF!&lt;#REF!,#REF!,IF(#REF!&lt;#REF!,#REF!)))</f>
        <v> </v>
      </c>
      <c r="AP103" s="130" t="str">
        <f>IF(ISBLANK(#REF!)," ",IF(#REF!&lt;#REF!,#REF!,IF(#REF!&lt;#REF!,#REF!)))</f>
        <v> </v>
      </c>
      <c r="AQ103" s="130" t="str">
        <f>IF(ISBLANK(#REF!)," ",IF(#REF!&lt;#REF!,#REF!,IF(#REF!&lt;#REF!,#REF!)))</f>
        <v> </v>
      </c>
      <c r="AR103" s="130" t="str">
        <f>IF(ISBLANK(#REF!)," ",IF(#REF!&lt;#REF!,#REF!,IF(#REF!&lt;#REF!,#REF!)))</f>
        <v> </v>
      </c>
      <c r="AS103" s="130" t="str">
        <f>IF(ISBLANK(#REF!)," ",IF(#REF!&lt;#REF!,#REF!,IF(#REF!&lt;#REF!,#REF!)))</f>
        <v> </v>
      </c>
      <c r="AT103" s="130" t="str">
        <f>IF(ISBLANK(#REF!)," ",IF(#REF!&lt;#REF!,#REF!,IF(#REF!&lt;#REF!,#REF!)))</f>
        <v> </v>
      </c>
      <c r="AU103" s="130" t="str">
        <f>IF(ISBLANK(#REF!)," ",IF(#REF!&lt;#REF!,#REF!,IF(#REF!&lt;#REF!,#REF!)))</f>
        <v> </v>
      </c>
      <c r="AV103" s="130" t="str">
        <f>IF(ISBLANK(#REF!)," ",IF(#REF!&lt;#REF!,#REF!,IF(#REF!&lt;#REF!,#REF!)))</f>
        <v> </v>
      </c>
      <c r="AW103" s="131">
        <v>3</v>
      </c>
      <c r="AX103" s="131"/>
      <c r="AY103" s="132" t="s">
        <v>45</v>
      </c>
      <c r="AZ103" s="133">
        <v>4</v>
      </c>
      <c r="BA103" s="133"/>
      <c r="BB103" s="125" t="s">
        <v>62</v>
      </c>
      <c r="BC103" s="125"/>
      <c r="BX103" s="3"/>
      <c r="BY103" s="3"/>
      <c r="BZ103" s="3"/>
      <c r="CG103" s="6"/>
      <c r="CH103" s="6"/>
      <c r="CZ103" s="1"/>
      <c r="DA103" s="1"/>
      <c r="DB103" s="1"/>
      <c r="DC103" s="1"/>
      <c r="DD103" s="1"/>
    </row>
    <row r="104" spans="2:89" s="134" customFormat="1" ht="12" customHeight="1">
      <c r="B104" s="125"/>
      <c r="C104" s="125"/>
      <c r="D104" s="126"/>
      <c r="E104" s="126"/>
      <c r="F104" s="126"/>
      <c r="G104" s="126"/>
      <c r="H104" s="126"/>
      <c r="I104" s="126"/>
      <c r="J104" s="127"/>
      <c r="K104" s="127"/>
      <c r="L104" s="127"/>
      <c r="M104" s="127"/>
      <c r="N104" s="127"/>
      <c r="O104" s="135" t="s">
        <v>75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6"/>
      <c r="AF104" s="137" t="s">
        <v>76</v>
      </c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1"/>
      <c r="AX104" s="131"/>
      <c r="AY104" s="132"/>
      <c r="AZ104" s="132"/>
      <c r="BA104" s="133"/>
      <c r="BB104" s="125"/>
      <c r="BC104" s="125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9"/>
      <c r="BV104" s="140"/>
      <c r="BW104" s="140"/>
      <c r="BX104" s="139"/>
      <c r="BY104" s="139"/>
      <c r="BZ104" s="139"/>
      <c r="CA104" s="139"/>
      <c r="CB104" s="139"/>
      <c r="CC104" s="141"/>
      <c r="CD104" s="141"/>
      <c r="CE104" s="141"/>
      <c r="CF104" s="141"/>
      <c r="CG104" s="142"/>
      <c r="CH104" s="142"/>
      <c r="CI104" s="142"/>
      <c r="CJ104" s="142"/>
      <c r="CK104" s="142"/>
    </row>
    <row r="105" spans="76:108" ht="3.75" customHeight="1">
      <c r="BX105" s="3"/>
      <c r="BY105" s="3"/>
      <c r="BZ105" s="3"/>
      <c r="CG105" s="6"/>
      <c r="CH105" s="6"/>
      <c r="CZ105" s="1"/>
      <c r="DA105" s="1"/>
      <c r="DB105" s="1"/>
      <c r="DC105" s="1"/>
      <c r="DD105" s="1"/>
    </row>
    <row r="106" spans="2:108" ht="19.5" customHeight="1">
      <c r="B106" s="151" t="s">
        <v>38</v>
      </c>
      <c r="C106" s="151"/>
      <c r="D106" s="152"/>
      <c r="E106" s="152"/>
      <c r="F106" s="152"/>
      <c r="G106" s="152"/>
      <c r="H106" s="152"/>
      <c r="I106" s="152"/>
      <c r="J106" s="152" t="s">
        <v>40</v>
      </c>
      <c r="K106" s="152"/>
      <c r="L106" s="152"/>
      <c r="M106" s="152"/>
      <c r="N106" s="152"/>
      <c r="O106" s="152" t="s">
        <v>77</v>
      </c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 t="s">
        <v>42</v>
      </c>
      <c r="AX106" s="152"/>
      <c r="AY106" s="152"/>
      <c r="AZ106" s="152"/>
      <c r="BA106" s="152"/>
      <c r="BB106" s="153"/>
      <c r="BC106" s="153"/>
      <c r="BX106" s="3"/>
      <c r="BY106" s="3"/>
      <c r="BZ106" s="3"/>
      <c r="CG106" s="6"/>
      <c r="CH106" s="6"/>
      <c r="CZ106" s="1"/>
      <c r="DA106" s="1"/>
      <c r="DB106" s="1"/>
      <c r="DC106" s="1"/>
      <c r="DD106" s="1"/>
    </row>
    <row r="107" spans="2:108" ht="18" customHeight="1">
      <c r="B107" s="125">
        <v>32</v>
      </c>
      <c r="C107" s="125"/>
      <c r="D107" s="126"/>
      <c r="E107" s="126"/>
      <c r="F107" s="126"/>
      <c r="G107" s="126"/>
      <c r="H107" s="126"/>
      <c r="I107" s="126"/>
      <c r="J107" s="127">
        <f>J103+$V$76*$Y$76+$AL$76</f>
        <v>0.691666666666666</v>
      </c>
      <c r="K107" s="127"/>
      <c r="L107" s="127"/>
      <c r="M107" s="127"/>
      <c r="N107" s="127"/>
      <c r="O107" s="150" t="str">
        <f>IF(ISBLANK($AZ$95)," ",IF($AW$95&gt;$AZ$95,$O$95,IF($AZ$95&gt;$AW$95,$AF$95,IF($AW$95=$AZ$95,"Entscheidung ermitteln!"))))</f>
        <v>EtuS Haltern</v>
      </c>
      <c r="P107" s="150" t="str">
        <f>IF(ISBLANK(#REF!)," ",IF(#REF!&lt;#REF!,#REF!,IF(#REF!&lt;#REF!,#REF!)))</f>
        <v> </v>
      </c>
      <c r="Q107" s="150" t="str">
        <f>IF(ISBLANK(#REF!)," ",IF(#REF!&lt;#REF!,#REF!,IF(#REF!&lt;#REF!,#REF!)))</f>
        <v> </v>
      </c>
      <c r="R107" s="150" t="str">
        <f>IF(ISBLANK(#REF!)," ",IF(#REF!&lt;#REF!,#REF!,IF(#REF!&lt;#REF!,#REF!)))</f>
        <v> </v>
      </c>
      <c r="S107" s="150" t="str">
        <f>IF(ISBLANK(#REF!)," ",IF(#REF!&lt;#REF!,#REF!,IF(#REF!&lt;#REF!,#REF!)))</f>
        <v> </v>
      </c>
      <c r="T107" s="150" t="str">
        <f>IF(ISBLANK(#REF!)," ",IF(#REF!&lt;#REF!,#REF!,IF(#REF!&lt;#REF!,#REF!)))</f>
        <v> </v>
      </c>
      <c r="U107" s="150" t="str">
        <f>IF(ISBLANK(#REF!)," ",IF(#REF!&lt;#REF!,#REF!,IF(#REF!&lt;#REF!,#REF!)))</f>
        <v> </v>
      </c>
      <c r="V107" s="150" t="str">
        <f>IF(ISBLANK(#REF!)," ",IF(#REF!&lt;#REF!,#REF!,IF(#REF!&lt;#REF!,#REF!)))</f>
        <v> </v>
      </c>
      <c r="W107" s="150" t="str">
        <f>IF(ISBLANK(#REF!)," ",IF(#REF!&lt;#REF!,#REF!,IF(#REF!&lt;#REF!,#REF!)))</f>
        <v> </v>
      </c>
      <c r="X107" s="150" t="str">
        <f>IF(ISBLANK(#REF!)," ",IF(#REF!&lt;#REF!,#REF!,IF(#REF!&lt;#REF!,#REF!)))</f>
        <v> </v>
      </c>
      <c r="Y107" s="150" t="str">
        <f>IF(ISBLANK(#REF!)," ",IF(#REF!&lt;#REF!,#REF!,IF(#REF!&lt;#REF!,#REF!)))</f>
        <v> </v>
      </c>
      <c r="Z107" s="150" t="str">
        <f>IF(ISBLANK(#REF!)," ",IF(#REF!&lt;#REF!,#REF!,IF(#REF!&lt;#REF!,#REF!)))</f>
        <v> </v>
      </c>
      <c r="AA107" s="150" t="str">
        <f>IF(ISBLANK(#REF!)," ",IF(#REF!&lt;#REF!,#REF!,IF(#REF!&lt;#REF!,#REF!)))</f>
        <v> </v>
      </c>
      <c r="AB107" s="150" t="str">
        <f>IF(ISBLANK(#REF!)," ",IF(#REF!&lt;#REF!,#REF!,IF(#REF!&lt;#REF!,#REF!)))</f>
        <v> </v>
      </c>
      <c r="AC107" s="150" t="str">
        <f>IF(ISBLANK(#REF!)," ",IF(#REF!&lt;#REF!,#REF!,IF(#REF!&lt;#REF!,#REF!)))</f>
        <v> </v>
      </c>
      <c r="AD107" s="150" t="str">
        <f>IF(ISBLANK(#REF!)," ",IF(#REF!&lt;#REF!,#REF!,IF(#REF!&lt;#REF!,#REF!)))</f>
        <v> </v>
      </c>
      <c r="AE107" s="129" t="s">
        <v>44</v>
      </c>
      <c r="AF107" s="130" t="str">
        <f>IF(ISBLANK($AZ$99)," ",IF($AW$99&gt;$AZ$99,$O$99,IF($AZ$99&gt;$AW$99,$AF$99,IF($AW$99=$AZ$99,"Entscheidung ermitteln!"))))</f>
        <v>TSV Marl-Hüls</v>
      </c>
      <c r="AG107" s="130" t="str">
        <f>IF(ISBLANK(#REF!)," ",IF(#REF!&lt;#REF!,#REF!,IF(#REF!&lt;#REF!,#REF!)))</f>
        <v> </v>
      </c>
      <c r="AH107" s="130" t="str">
        <f>IF(ISBLANK(#REF!)," ",IF(#REF!&lt;#REF!,#REF!,IF(#REF!&lt;#REF!,#REF!)))</f>
        <v> </v>
      </c>
      <c r="AI107" s="130" t="str">
        <f>IF(ISBLANK(#REF!)," ",IF(#REF!&lt;#REF!,#REF!,IF(#REF!&lt;#REF!,#REF!)))</f>
        <v> </v>
      </c>
      <c r="AJ107" s="130" t="str">
        <f>IF(ISBLANK(#REF!)," ",IF(#REF!&lt;#REF!,#REF!,IF(#REF!&lt;#REF!,#REF!)))</f>
        <v> </v>
      </c>
      <c r="AK107" s="130" t="str">
        <f>IF(ISBLANK(#REF!)," ",IF(#REF!&lt;#REF!,#REF!,IF(#REF!&lt;#REF!,#REF!)))</f>
        <v> </v>
      </c>
      <c r="AL107" s="130" t="str">
        <f>IF(ISBLANK(#REF!)," ",IF(#REF!&lt;#REF!,#REF!,IF(#REF!&lt;#REF!,#REF!)))</f>
        <v> </v>
      </c>
      <c r="AM107" s="130" t="str">
        <f>IF(ISBLANK(#REF!)," ",IF(#REF!&lt;#REF!,#REF!,IF(#REF!&lt;#REF!,#REF!)))</f>
        <v> </v>
      </c>
      <c r="AN107" s="130" t="str">
        <f>IF(ISBLANK(#REF!)," ",IF(#REF!&lt;#REF!,#REF!,IF(#REF!&lt;#REF!,#REF!)))</f>
        <v> </v>
      </c>
      <c r="AO107" s="130" t="str">
        <f>IF(ISBLANK(#REF!)," ",IF(#REF!&lt;#REF!,#REF!,IF(#REF!&lt;#REF!,#REF!)))</f>
        <v> </v>
      </c>
      <c r="AP107" s="130" t="str">
        <f>IF(ISBLANK(#REF!)," ",IF(#REF!&lt;#REF!,#REF!,IF(#REF!&lt;#REF!,#REF!)))</f>
        <v> </v>
      </c>
      <c r="AQ107" s="130" t="str">
        <f>IF(ISBLANK(#REF!)," ",IF(#REF!&lt;#REF!,#REF!,IF(#REF!&lt;#REF!,#REF!)))</f>
        <v> </v>
      </c>
      <c r="AR107" s="130" t="str">
        <f>IF(ISBLANK(#REF!)," ",IF(#REF!&lt;#REF!,#REF!,IF(#REF!&lt;#REF!,#REF!)))</f>
        <v> </v>
      </c>
      <c r="AS107" s="130" t="str">
        <f>IF(ISBLANK(#REF!)," ",IF(#REF!&lt;#REF!,#REF!,IF(#REF!&lt;#REF!,#REF!)))</f>
        <v> </v>
      </c>
      <c r="AT107" s="130" t="str">
        <f>IF(ISBLANK(#REF!)," ",IF(#REF!&lt;#REF!,#REF!,IF(#REF!&lt;#REF!,#REF!)))</f>
        <v> </v>
      </c>
      <c r="AU107" s="130" t="str">
        <f>IF(ISBLANK(#REF!)," ",IF(#REF!&lt;#REF!,#REF!,IF(#REF!&lt;#REF!,#REF!)))</f>
        <v> </v>
      </c>
      <c r="AV107" s="130" t="str">
        <f>IF(ISBLANK(#REF!)," ",IF(#REF!&lt;#REF!,#REF!,IF(#REF!&lt;#REF!,#REF!)))</f>
        <v> </v>
      </c>
      <c r="AW107" s="131">
        <v>1</v>
      </c>
      <c r="AX107" s="131"/>
      <c r="AY107" s="132" t="s">
        <v>45</v>
      </c>
      <c r="AZ107" s="133">
        <v>2</v>
      </c>
      <c r="BA107" s="133"/>
      <c r="BB107" s="125"/>
      <c r="BC107" s="125"/>
      <c r="BX107" s="3"/>
      <c r="BY107" s="3"/>
      <c r="BZ107" s="3"/>
      <c r="CG107" s="6"/>
      <c r="CH107" s="6"/>
      <c r="CZ107" s="1"/>
      <c r="DA107" s="1"/>
      <c r="DB107" s="1"/>
      <c r="DC107" s="1"/>
      <c r="DD107" s="1"/>
    </row>
    <row r="108" spans="2:108" ht="12" customHeight="1">
      <c r="B108" s="125"/>
      <c r="C108" s="125"/>
      <c r="D108" s="126"/>
      <c r="E108" s="126"/>
      <c r="F108" s="126"/>
      <c r="G108" s="126"/>
      <c r="H108" s="126"/>
      <c r="I108" s="126"/>
      <c r="J108" s="127"/>
      <c r="K108" s="127"/>
      <c r="L108" s="127"/>
      <c r="M108" s="127"/>
      <c r="N108" s="127"/>
      <c r="O108" s="135" t="s">
        <v>78</v>
      </c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6"/>
      <c r="AF108" s="137" t="s">
        <v>79</v>
      </c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1"/>
      <c r="AX108" s="131"/>
      <c r="AY108" s="132"/>
      <c r="AZ108" s="132"/>
      <c r="BA108" s="133"/>
      <c r="BB108" s="125"/>
      <c r="BC108" s="125"/>
      <c r="BX108" s="3"/>
      <c r="BY108" s="3"/>
      <c r="BZ108" s="3"/>
      <c r="CG108" s="6"/>
      <c r="CH108" s="6"/>
      <c r="CZ108" s="1"/>
      <c r="DA108" s="1"/>
      <c r="DB108" s="1"/>
      <c r="DC108" s="1"/>
      <c r="DD108" s="1"/>
    </row>
    <row r="109" spans="76:108" ht="12.75" customHeight="1">
      <c r="BX109" s="3"/>
      <c r="BY109" s="3"/>
      <c r="BZ109" s="3"/>
      <c r="CG109" s="6"/>
      <c r="CH109" s="6"/>
      <c r="CZ109" s="1"/>
      <c r="DA109" s="1"/>
      <c r="DB109" s="1"/>
      <c r="DC109" s="1"/>
      <c r="DD109" s="1"/>
    </row>
    <row r="110" spans="2:116" ht="12.75">
      <c r="B110" s="29" t="s">
        <v>80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6"/>
      <c r="CA110" s="4"/>
      <c r="CB110" s="4"/>
      <c r="CC110" s="6"/>
      <c r="CD110" s="6"/>
      <c r="CE110" s="6"/>
      <c r="CF110" s="6"/>
      <c r="CG110" s="6"/>
      <c r="CH110" s="6"/>
      <c r="CZ110" s="1"/>
      <c r="DA110" s="1"/>
      <c r="DB110" s="1"/>
      <c r="DC110" s="1"/>
      <c r="DD110" s="1"/>
      <c r="DE110" s="6"/>
      <c r="DF110" s="6"/>
      <c r="DG110" s="6"/>
      <c r="DH110" s="6"/>
      <c r="DI110" s="6"/>
      <c r="DJ110" s="6"/>
      <c r="DK110" s="6"/>
      <c r="DL110" s="1"/>
    </row>
    <row r="111" spans="79:116" ht="12.75">
      <c r="CA111" s="4"/>
      <c r="CB111" s="4"/>
      <c r="CC111" s="6"/>
      <c r="CD111" s="6"/>
      <c r="CE111" s="6"/>
      <c r="CF111" s="6"/>
      <c r="CG111" s="6"/>
      <c r="CH111" s="6"/>
      <c r="CZ111" s="1"/>
      <c r="DA111" s="1"/>
      <c r="DB111" s="1"/>
      <c r="DC111" s="1"/>
      <c r="DD111" s="1"/>
      <c r="DE111" s="6"/>
      <c r="DF111" s="6"/>
      <c r="DG111" s="6"/>
      <c r="DH111" s="6"/>
      <c r="DI111" s="6"/>
      <c r="DJ111" s="6"/>
      <c r="DK111" s="6"/>
      <c r="DL111" s="1"/>
    </row>
    <row r="112" spans="9:116" ht="21" customHeight="1">
      <c r="I112" s="154" t="s">
        <v>15</v>
      </c>
      <c r="J112" s="154"/>
      <c r="K112" s="154"/>
      <c r="L112" s="155"/>
      <c r="M112" s="156" t="str">
        <f>IF(ISBLANK($AZ$107)," ",IF($AW$107&gt;$AZ$107,$O$107,IF($AZ$107&gt;$AW$107,$AF$107,IF($AW$107=$AZ$107,"Entscheidung ermitteln!"))))</f>
        <v>TSV Marl-Hüls</v>
      </c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CA112" s="4"/>
      <c r="CB112" s="4"/>
      <c r="CC112" s="6"/>
      <c r="CD112" s="6"/>
      <c r="CE112" s="6"/>
      <c r="CF112" s="6"/>
      <c r="CG112" s="6"/>
      <c r="CH112" s="6"/>
      <c r="CZ112" s="1"/>
      <c r="DA112" s="1"/>
      <c r="DB112" s="1"/>
      <c r="DC112" s="1"/>
      <c r="DD112" s="1"/>
      <c r="DE112" s="6"/>
      <c r="DF112" s="6"/>
      <c r="DG112" s="6"/>
      <c r="DH112" s="6"/>
      <c r="DI112" s="6"/>
      <c r="DJ112" s="6"/>
      <c r="DK112" s="6"/>
      <c r="DL112" s="1"/>
    </row>
    <row r="113" spans="9:116" ht="21" customHeight="1">
      <c r="I113" s="157" t="s">
        <v>18</v>
      </c>
      <c r="J113" s="157"/>
      <c r="K113" s="157"/>
      <c r="L113" s="158"/>
      <c r="M113" s="159" t="str">
        <f>IF(ISBLANK($AZ$107)," ",IF($AW$107&lt;$AZ$107,$O$107,IF($AZ$107&lt;$AW$107,$AF$107,IF($AW$107=$AZ$107,"Entscheidung ermitteln!"))))</f>
        <v>EtuS Haltern</v>
      </c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CA113" s="4"/>
      <c r="CB113" s="4"/>
      <c r="CC113" s="6"/>
      <c r="CD113" s="6"/>
      <c r="CE113" s="6"/>
      <c r="CF113" s="6"/>
      <c r="CG113" s="6"/>
      <c r="CH113" s="6"/>
      <c r="CZ113" s="1"/>
      <c r="DA113" s="1"/>
      <c r="DB113" s="1"/>
      <c r="DC113" s="1"/>
      <c r="DD113" s="1"/>
      <c r="DE113" s="6"/>
      <c r="DF113" s="6"/>
      <c r="DG113" s="6"/>
      <c r="DH113" s="6"/>
      <c r="DI113" s="6"/>
      <c r="DJ113" s="6"/>
      <c r="DK113" s="6"/>
      <c r="DL113" s="1"/>
    </row>
    <row r="114" spans="9:116" ht="21" customHeight="1">
      <c r="I114" s="157" t="s">
        <v>21</v>
      </c>
      <c r="J114" s="157"/>
      <c r="K114" s="157"/>
      <c r="L114" s="158"/>
      <c r="M114" s="159" t="str">
        <f>IF(ISBLANK($AZ$103)," ",IF($AW$103&gt;$AZ$103,$O$103,IF($AZ$103&gt;$AW$103,$AF$103,IF($AW$103=$AZ$103,"Entscheidung ermitteln!"))))</f>
        <v>Spvgg. BG Schwerin</v>
      </c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CA114" s="4"/>
      <c r="CB114" s="4"/>
      <c r="CC114" s="6"/>
      <c r="CD114" s="6"/>
      <c r="CE114" s="6"/>
      <c r="CF114" s="6"/>
      <c r="CG114" s="6"/>
      <c r="CH114" s="6"/>
      <c r="CZ114" s="1"/>
      <c r="DA114" s="1"/>
      <c r="DB114" s="1"/>
      <c r="DC114" s="1"/>
      <c r="DD114" s="1"/>
      <c r="DE114" s="6"/>
      <c r="DF114" s="6"/>
      <c r="DG114" s="6"/>
      <c r="DH114" s="6"/>
      <c r="DI114" s="6"/>
      <c r="DJ114" s="6"/>
      <c r="DK114" s="6"/>
      <c r="DL114" s="1"/>
    </row>
    <row r="115" spans="9:116" ht="21" customHeight="1">
      <c r="I115" s="160" t="s">
        <v>24</v>
      </c>
      <c r="J115" s="160"/>
      <c r="K115" s="160"/>
      <c r="L115" s="161"/>
      <c r="M115" s="162" t="str">
        <f>IF(ISBLANK($AZ$103)," ",IF($AW$103&lt;$AZ$103,$O$103,IF($AZ$103&lt;$AW$103,$AF$103,IF($AW$103=$AZ$103,"Entscheidung ermitteln!"))))</f>
        <v>RW Essen</v>
      </c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CA115" s="4"/>
      <c r="CB115" s="4"/>
      <c r="CC115" s="6"/>
      <c r="CD115" s="6"/>
      <c r="CE115" s="6"/>
      <c r="CF115" s="6"/>
      <c r="CG115" s="6"/>
      <c r="CH115" s="6"/>
      <c r="CZ115" s="1"/>
      <c r="DA115" s="1"/>
      <c r="DB115" s="1"/>
      <c r="DC115" s="1"/>
      <c r="DD115" s="1"/>
      <c r="DE115" s="6"/>
      <c r="DF115" s="6"/>
      <c r="DG115" s="6"/>
      <c r="DH115" s="6"/>
      <c r="DI115" s="6"/>
      <c r="DJ115" s="6"/>
      <c r="DK115" s="6"/>
      <c r="DL115" s="1"/>
    </row>
    <row r="119" ht="12.75">
      <c r="K119" t="s">
        <v>81</v>
      </c>
    </row>
  </sheetData>
  <sheetProtection selectLockedCells="1" selectUnlockedCells="1"/>
  <mergeCells count="549">
    <mergeCell ref="A2:AP3"/>
    <mergeCell ref="A4:AP4"/>
    <mergeCell ref="M6:T6"/>
    <mergeCell ref="Y6:AF6"/>
    <mergeCell ref="B8:AM8"/>
    <mergeCell ref="H10:L10"/>
    <mergeCell ref="U10:V10"/>
    <mergeCell ref="X10:AB10"/>
    <mergeCell ref="AL10:AP10"/>
    <mergeCell ref="B15:Z15"/>
    <mergeCell ref="AE15:BC15"/>
    <mergeCell ref="B16:C16"/>
    <mergeCell ref="D16:X16"/>
    <mergeCell ref="Y16:Z16"/>
    <mergeCell ref="AE16:AF16"/>
    <mergeCell ref="AG16:BA16"/>
    <mergeCell ref="BB16:BC16"/>
    <mergeCell ref="B17:C17"/>
    <mergeCell ref="D17:X17"/>
    <mergeCell ref="Y17:Z17"/>
    <mergeCell ref="AE17:AF17"/>
    <mergeCell ref="AG17:BA17"/>
    <mergeCell ref="BB17:BC17"/>
    <mergeCell ref="B18:C18"/>
    <mergeCell ref="D18:X18"/>
    <mergeCell ref="Y18:Z18"/>
    <mergeCell ref="AE18:AF18"/>
    <mergeCell ref="AG18:BA18"/>
    <mergeCell ref="BB18:BC18"/>
    <mergeCell ref="B19:C19"/>
    <mergeCell ref="D19:X19"/>
    <mergeCell ref="Y19:Z19"/>
    <mergeCell ref="AE19:AF19"/>
    <mergeCell ref="AG19:BA19"/>
    <mergeCell ref="BB19:BC19"/>
    <mergeCell ref="B21:Z21"/>
    <mergeCell ref="AE21:BC21"/>
    <mergeCell ref="B22:C22"/>
    <mergeCell ref="D22:X22"/>
    <mergeCell ref="Y22:Z22"/>
    <mergeCell ref="AE22:AF22"/>
    <mergeCell ref="AG22:BA22"/>
    <mergeCell ref="BB22:BC22"/>
    <mergeCell ref="B23:C23"/>
    <mergeCell ref="D23:X23"/>
    <mergeCell ref="Y23:Z23"/>
    <mergeCell ref="AE23:AF23"/>
    <mergeCell ref="AG23:BA23"/>
    <mergeCell ref="BB23:BC23"/>
    <mergeCell ref="B24:C24"/>
    <mergeCell ref="D24:X24"/>
    <mergeCell ref="Y24:Z24"/>
    <mergeCell ref="AE24:AF24"/>
    <mergeCell ref="AG24:BA24"/>
    <mergeCell ref="BB24:BC24"/>
    <mergeCell ref="B25:C25"/>
    <mergeCell ref="D25:X25"/>
    <mergeCell ref="Y25:Z25"/>
    <mergeCell ref="AE25:AF25"/>
    <mergeCell ref="AG25:BA25"/>
    <mergeCell ref="BB25:BC25"/>
    <mergeCell ref="B29:C29"/>
    <mergeCell ref="D29:F29"/>
    <mergeCell ref="G29:I29"/>
    <mergeCell ref="J29:N29"/>
    <mergeCell ref="O29:AV29"/>
    <mergeCell ref="AW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CC30:CE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CC36:CE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CC42:CE4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B44:C44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5:C45"/>
    <mergeCell ref="D45:F45"/>
    <mergeCell ref="G45:I45"/>
    <mergeCell ref="J45:N45"/>
    <mergeCell ref="O45:AD45"/>
    <mergeCell ref="AF45:AV45"/>
    <mergeCell ref="AW45:AX45"/>
    <mergeCell ref="AZ45:BA45"/>
    <mergeCell ref="BB45:BC45"/>
    <mergeCell ref="B46:C46"/>
    <mergeCell ref="D46:F46"/>
    <mergeCell ref="G46:I46"/>
    <mergeCell ref="J46:N46"/>
    <mergeCell ref="O46:AD46"/>
    <mergeCell ref="AF46:AV46"/>
    <mergeCell ref="AW46:AX46"/>
    <mergeCell ref="AZ46:BA46"/>
    <mergeCell ref="BB46:BC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CC48:CE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7:BC57"/>
    <mergeCell ref="B61:O61"/>
    <mergeCell ref="P61:R61"/>
    <mergeCell ref="S61:W61"/>
    <mergeCell ref="X61:Z61"/>
    <mergeCell ref="AE61:AR61"/>
    <mergeCell ref="AS61:AU61"/>
    <mergeCell ref="AV61:AZ61"/>
    <mergeCell ref="BA61:BC61"/>
    <mergeCell ref="B62:C62"/>
    <mergeCell ref="D62:O62"/>
    <mergeCell ref="P62:R62"/>
    <mergeCell ref="S62:T62"/>
    <mergeCell ref="V62:W62"/>
    <mergeCell ref="X62:Z62"/>
    <mergeCell ref="AE62:AF62"/>
    <mergeCell ref="AG62:AR62"/>
    <mergeCell ref="AS62:AU62"/>
    <mergeCell ref="AV62:AW62"/>
    <mergeCell ref="AY62:AZ62"/>
    <mergeCell ref="BA62:BC62"/>
    <mergeCell ref="B63:C63"/>
    <mergeCell ref="D63:O63"/>
    <mergeCell ref="P63:R63"/>
    <mergeCell ref="S63:T63"/>
    <mergeCell ref="V63:W63"/>
    <mergeCell ref="X63:Z63"/>
    <mergeCell ref="AE63:AF63"/>
    <mergeCell ref="AG63:AR63"/>
    <mergeCell ref="AS63:AU63"/>
    <mergeCell ref="AV63:AW63"/>
    <mergeCell ref="AY63:AZ63"/>
    <mergeCell ref="BA63:BC63"/>
    <mergeCell ref="B64:C64"/>
    <mergeCell ref="D64:O64"/>
    <mergeCell ref="P64:R64"/>
    <mergeCell ref="S64:T64"/>
    <mergeCell ref="V64:W64"/>
    <mergeCell ref="X64:Z64"/>
    <mergeCell ref="AE64:AF64"/>
    <mergeCell ref="AG64:AR64"/>
    <mergeCell ref="AS64:AU64"/>
    <mergeCell ref="AV64:AW64"/>
    <mergeCell ref="AY64:AZ64"/>
    <mergeCell ref="BA64:BC64"/>
    <mergeCell ref="B65:C65"/>
    <mergeCell ref="D65:O65"/>
    <mergeCell ref="P65:R65"/>
    <mergeCell ref="S65:T65"/>
    <mergeCell ref="V65:W65"/>
    <mergeCell ref="X65:Z65"/>
    <mergeCell ref="AE65:AF65"/>
    <mergeCell ref="AG65:AR65"/>
    <mergeCell ref="AS65:AU65"/>
    <mergeCell ref="AV65:AW65"/>
    <mergeCell ref="AY65:AZ65"/>
    <mergeCell ref="BA65:BC65"/>
    <mergeCell ref="B67:O67"/>
    <mergeCell ref="P67:R67"/>
    <mergeCell ref="S67:W67"/>
    <mergeCell ref="X67:Z67"/>
    <mergeCell ref="AE67:AR67"/>
    <mergeCell ref="AS67:AU67"/>
    <mergeCell ref="AV67:AZ67"/>
    <mergeCell ref="BA67:BC67"/>
    <mergeCell ref="B68:C68"/>
    <mergeCell ref="D68:O68"/>
    <mergeCell ref="P68:R68"/>
    <mergeCell ref="S68:T68"/>
    <mergeCell ref="V68:W68"/>
    <mergeCell ref="X68:Z68"/>
    <mergeCell ref="AE68:AF68"/>
    <mergeCell ref="AG68:AR68"/>
    <mergeCell ref="AS68:AU68"/>
    <mergeCell ref="AV68:AW68"/>
    <mergeCell ref="AY68:AZ68"/>
    <mergeCell ref="BA68:BC68"/>
    <mergeCell ref="B69:C69"/>
    <mergeCell ref="D69:O69"/>
    <mergeCell ref="P69:R69"/>
    <mergeCell ref="S69:T69"/>
    <mergeCell ref="V69:W69"/>
    <mergeCell ref="X69:Z69"/>
    <mergeCell ref="AE69:AF69"/>
    <mergeCell ref="AG69:AR69"/>
    <mergeCell ref="AS69:AU69"/>
    <mergeCell ref="AV69:AW69"/>
    <mergeCell ref="AY69:AZ69"/>
    <mergeCell ref="BA69:BC69"/>
    <mergeCell ref="B70:C70"/>
    <mergeCell ref="D70:O70"/>
    <mergeCell ref="P70:R70"/>
    <mergeCell ref="S70:T70"/>
    <mergeCell ref="V70:W70"/>
    <mergeCell ref="X70:Z70"/>
    <mergeCell ref="AE70:AF70"/>
    <mergeCell ref="AG70:AR70"/>
    <mergeCell ref="AS70:AU70"/>
    <mergeCell ref="AV70:AW70"/>
    <mergeCell ref="AY70:AZ70"/>
    <mergeCell ref="BA70:BC70"/>
    <mergeCell ref="B71:C71"/>
    <mergeCell ref="D71:O71"/>
    <mergeCell ref="P71:R71"/>
    <mergeCell ref="S71:T71"/>
    <mergeCell ref="V71:W71"/>
    <mergeCell ref="X71:Z71"/>
    <mergeCell ref="AE71:AF71"/>
    <mergeCell ref="AG71:AR71"/>
    <mergeCell ref="AS71:AU71"/>
    <mergeCell ref="AV71:AW71"/>
    <mergeCell ref="AY71:AZ71"/>
    <mergeCell ref="BA71:BC71"/>
    <mergeCell ref="H76:L76"/>
    <mergeCell ref="V76:W76"/>
    <mergeCell ref="Y76:AC76"/>
    <mergeCell ref="AL76:AP76"/>
    <mergeCell ref="B78:C78"/>
    <mergeCell ref="D78:I78"/>
    <mergeCell ref="J78:N78"/>
    <mergeCell ref="O78:AV78"/>
    <mergeCell ref="AW78:BA78"/>
    <mergeCell ref="BB78:BC78"/>
    <mergeCell ref="B79:C80"/>
    <mergeCell ref="D79:I80"/>
    <mergeCell ref="J79:N80"/>
    <mergeCell ref="O79:AD79"/>
    <mergeCell ref="AF79:AV79"/>
    <mergeCell ref="AW79:AX80"/>
    <mergeCell ref="AY79:AY80"/>
    <mergeCell ref="AZ79:BA80"/>
    <mergeCell ref="BB79:BC80"/>
    <mergeCell ref="O80:AD80"/>
    <mergeCell ref="AF80:AV80"/>
    <mergeCell ref="B82:C82"/>
    <mergeCell ref="D82:I82"/>
    <mergeCell ref="J82:N82"/>
    <mergeCell ref="O82:AV82"/>
    <mergeCell ref="AW82:BA82"/>
    <mergeCell ref="BB82:BC82"/>
    <mergeCell ref="B83:C84"/>
    <mergeCell ref="D83:I84"/>
    <mergeCell ref="J83:N84"/>
    <mergeCell ref="O83:AD83"/>
    <mergeCell ref="AF83:AV83"/>
    <mergeCell ref="AW83:AX84"/>
    <mergeCell ref="AY83:AY84"/>
    <mergeCell ref="AZ83:BA84"/>
    <mergeCell ref="BB83:BC84"/>
    <mergeCell ref="O84:AD84"/>
    <mergeCell ref="AF84:AV84"/>
    <mergeCell ref="B86:C86"/>
    <mergeCell ref="D86:I86"/>
    <mergeCell ref="J86:N86"/>
    <mergeCell ref="O86:AV86"/>
    <mergeCell ref="AW86:BA86"/>
    <mergeCell ref="BB86:BC86"/>
    <mergeCell ref="B87:C88"/>
    <mergeCell ref="D87:I88"/>
    <mergeCell ref="J87:N88"/>
    <mergeCell ref="O87:AD87"/>
    <mergeCell ref="AF87:AV87"/>
    <mergeCell ref="AW87:AX88"/>
    <mergeCell ref="AY87:AY88"/>
    <mergeCell ref="AZ87:BA88"/>
    <mergeCell ref="BB87:BC88"/>
    <mergeCell ref="O88:AD88"/>
    <mergeCell ref="AF88:AV88"/>
    <mergeCell ref="B90:C90"/>
    <mergeCell ref="D90:I90"/>
    <mergeCell ref="J90:N90"/>
    <mergeCell ref="O90:AV90"/>
    <mergeCell ref="AW90:BA90"/>
    <mergeCell ref="BB90:BC90"/>
    <mergeCell ref="B91:C92"/>
    <mergeCell ref="D91:I92"/>
    <mergeCell ref="J91:N92"/>
    <mergeCell ref="O91:AD91"/>
    <mergeCell ref="AF91:AV91"/>
    <mergeCell ref="AW91:AX92"/>
    <mergeCell ref="AY91:AY92"/>
    <mergeCell ref="AZ91:BA92"/>
    <mergeCell ref="BB91:BC92"/>
    <mergeCell ref="O92:AD92"/>
    <mergeCell ref="AF92:AV92"/>
    <mergeCell ref="B94:C94"/>
    <mergeCell ref="D94:I94"/>
    <mergeCell ref="J94:N94"/>
    <mergeCell ref="O94:AV94"/>
    <mergeCell ref="AW94:BA94"/>
    <mergeCell ref="BB94:BC94"/>
    <mergeCell ref="B95:C96"/>
    <mergeCell ref="D95:I96"/>
    <mergeCell ref="J95:N96"/>
    <mergeCell ref="O95:AD95"/>
    <mergeCell ref="AF95:AV95"/>
    <mergeCell ref="AW95:AX96"/>
    <mergeCell ref="AY95:AY96"/>
    <mergeCell ref="AZ95:BA96"/>
    <mergeCell ref="BB95:BC96"/>
    <mergeCell ref="O96:AD96"/>
    <mergeCell ref="AF96:AV96"/>
    <mergeCell ref="B98:C98"/>
    <mergeCell ref="D98:I98"/>
    <mergeCell ref="J98:N98"/>
    <mergeCell ref="O98:AV98"/>
    <mergeCell ref="AW98:BA98"/>
    <mergeCell ref="BB98:BC98"/>
    <mergeCell ref="B99:C100"/>
    <mergeCell ref="D99:I100"/>
    <mergeCell ref="J99:N100"/>
    <mergeCell ref="O99:AD99"/>
    <mergeCell ref="AF99:AV99"/>
    <mergeCell ref="AW99:AX100"/>
    <mergeCell ref="AY99:AY100"/>
    <mergeCell ref="AZ99:BA100"/>
    <mergeCell ref="BB99:BC100"/>
    <mergeCell ref="O100:AD100"/>
    <mergeCell ref="AF100:AV100"/>
    <mergeCell ref="B102:C102"/>
    <mergeCell ref="D102:I102"/>
    <mergeCell ref="J102:N102"/>
    <mergeCell ref="O102:AV102"/>
    <mergeCell ref="AW102:BA102"/>
    <mergeCell ref="BB102:BC102"/>
    <mergeCell ref="B103:C104"/>
    <mergeCell ref="D103:I104"/>
    <mergeCell ref="J103:N104"/>
    <mergeCell ref="O103:AD103"/>
    <mergeCell ref="AF103:AV103"/>
    <mergeCell ref="AW103:AX104"/>
    <mergeCell ref="AY103:AY104"/>
    <mergeCell ref="AZ103:BA104"/>
    <mergeCell ref="BB103:BC104"/>
    <mergeCell ref="O104:AD104"/>
    <mergeCell ref="AF104:AV104"/>
    <mergeCell ref="B106:C106"/>
    <mergeCell ref="D106:I106"/>
    <mergeCell ref="J106:N106"/>
    <mergeCell ref="O106:AV106"/>
    <mergeCell ref="AW106:BA106"/>
    <mergeCell ref="BB106:BC106"/>
    <mergeCell ref="B107:C108"/>
    <mergeCell ref="D107:I108"/>
    <mergeCell ref="J107:N108"/>
    <mergeCell ref="O107:AD107"/>
    <mergeCell ref="AF107:AV107"/>
    <mergeCell ref="AW107:AX108"/>
    <mergeCell ref="AY107:AY108"/>
    <mergeCell ref="AZ107:BA108"/>
    <mergeCell ref="BB107:BC108"/>
    <mergeCell ref="O108:AD108"/>
    <mergeCell ref="AF108:AV108"/>
    <mergeCell ref="I112:K112"/>
    <mergeCell ref="M112:AV112"/>
    <mergeCell ref="I113:K113"/>
    <mergeCell ref="M113:AV113"/>
    <mergeCell ref="I114:K114"/>
    <mergeCell ref="M114:AV114"/>
    <mergeCell ref="I115:K115"/>
    <mergeCell ref="M115:AV115"/>
  </mergeCells>
  <printOptions/>
  <pageMargins left="0.39375" right="0.39375" top="0.39375" bottom="0.39375" header="0.5118055555555555" footer="0"/>
  <pageSetup horizontalDpi="300" verticalDpi="300" orientation="portrait" paperSize="9" scale="95"/>
  <headerFooter alignWithMargins="0">
    <oddFooter xml:space="preserve">&amp;C&amp;F&amp;R&amp;P von &amp;N </oddFooter>
  </headerFooter>
  <rowBreaks count="1" manualBreakCount="1">
    <brk id="55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/>
  <cp:lastPrinted>2003-01-09T11:35:56Z</cp:lastPrinted>
  <dcterms:created xsi:type="dcterms:W3CDTF">2002-02-21T07:48:38Z</dcterms:created>
  <dcterms:modified xsi:type="dcterms:W3CDTF">2013-02-02T20:54:14Z</dcterms:modified>
  <cp:category/>
  <cp:version/>
  <cp:contentType/>
  <cp:contentStatus/>
  <cp:revision>1</cp:revision>
</cp:coreProperties>
</file>